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675" windowHeight="5175"/>
  </bookViews>
  <sheets>
    <sheet name="MATRIZ CURRICULAR FINALIZADA" sheetId="7" r:id="rId1"/>
    <sheet name="Fluxograma Novo (por área)" sheetId="6" r:id="rId2"/>
    <sheet name="Matriz Curricular" sheetId="1" r:id="rId3"/>
    <sheet name="CARGA HORÁRIA" sheetId="5" r:id="rId4"/>
  </sheets>
  <calcPr calcId="144525"/>
</workbook>
</file>

<file path=xl/calcChain.xml><?xml version="1.0" encoding="utf-8"?>
<calcChain xmlns="http://schemas.openxmlformats.org/spreadsheetml/2006/main">
  <c r="F40" i="7" l="1"/>
  <c r="F39" i="7"/>
  <c r="F38" i="7"/>
  <c r="F37" i="7"/>
  <c r="F36" i="7"/>
  <c r="F35" i="7"/>
  <c r="F34" i="7"/>
  <c r="F41" i="7" l="1"/>
  <c r="F33" i="7"/>
  <c r="R36" i="6"/>
  <c r="F36" i="6"/>
  <c r="J36" i="6"/>
  <c r="N36" i="6"/>
  <c r="V36" i="6"/>
  <c r="Z36" i="6"/>
  <c r="AD36" i="6"/>
  <c r="B36" i="6"/>
  <c r="N41" i="6"/>
  <c r="N40" i="6"/>
  <c r="N39" i="6"/>
  <c r="J35" i="6"/>
  <c r="F35" i="6"/>
  <c r="B35" i="6"/>
  <c r="AD35" i="6"/>
  <c r="V35" i="6"/>
  <c r="Z35" i="6"/>
  <c r="R35" i="6"/>
  <c r="N35" i="6"/>
  <c r="N45" i="6" l="1"/>
  <c r="N44" i="6"/>
  <c r="N43" i="6"/>
  <c r="N42" i="6"/>
  <c r="N46" i="6" l="1"/>
  <c r="N38" i="6"/>
  <c r="I11" i="5" l="1"/>
  <c r="H11" i="5"/>
  <c r="M9" i="5"/>
  <c r="O5" i="5"/>
  <c r="O6" i="5"/>
  <c r="O7" i="5"/>
  <c r="O8" i="5"/>
  <c r="O4" i="5"/>
  <c r="C13" i="5"/>
  <c r="C11" i="5"/>
  <c r="D11" i="5"/>
  <c r="E11" i="5"/>
  <c r="F11" i="5"/>
  <c r="G11" i="5"/>
  <c r="B11" i="5"/>
  <c r="C12" i="5" l="1"/>
  <c r="C15" i="5" s="1"/>
</calcChain>
</file>

<file path=xl/sharedStrings.xml><?xml version="1.0" encoding="utf-8"?>
<sst xmlns="http://schemas.openxmlformats.org/spreadsheetml/2006/main" count="570" uniqueCount="237">
  <si>
    <t>C. H.</t>
  </si>
  <si>
    <t>Semestre</t>
  </si>
  <si>
    <t>Código</t>
  </si>
  <si>
    <t>Disciplinas</t>
  </si>
  <si>
    <t>Créditos</t>
  </si>
  <si>
    <t>Pré-requisito</t>
  </si>
  <si>
    <t xml:space="preserve">                   ESTRUTURA CURRICULAR DE LICENCIATURA EM QUÍMICA - IFPB/JP</t>
  </si>
  <si>
    <t>Química Geral I</t>
  </si>
  <si>
    <t>83 h</t>
  </si>
  <si>
    <t>Química Experimental I</t>
  </si>
  <si>
    <t>33 h</t>
  </si>
  <si>
    <t>Psicologia da Educação</t>
  </si>
  <si>
    <t>Matemática Básica</t>
  </si>
  <si>
    <t>50 h</t>
  </si>
  <si>
    <t>Filosofia da Educação</t>
  </si>
  <si>
    <t>Estrutura da Educação</t>
  </si>
  <si>
    <t>Prática Profissional I</t>
  </si>
  <si>
    <t xml:space="preserve">Total do 1º semestre  </t>
  </si>
  <si>
    <t>399 h</t>
  </si>
  <si>
    <t>1º</t>
  </si>
  <si>
    <t>Química Geral II</t>
  </si>
  <si>
    <t>Cálculo aplicado à Química</t>
  </si>
  <si>
    <t>Química Experimental II</t>
  </si>
  <si>
    <t>Fundamentos de Álgebra</t>
  </si>
  <si>
    <t>67 h</t>
  </si>
  <si>
    <t>Didática I</t>
  </si>
  <si>
    <t>Português Instrumental</t>
  </si>
  <si>
    <t>Prática Profissional II</t>
  </si>
  <si>
    <t>2º</t>
  </si>
  <si>
    <t>Total do 2º semestre</t>
  </si>
  <si>
    <t>3º</t>
  </si>
  <si>
    <t>Química Inorgânica I</t>
  </si>
  <si>
    <t>Planejamento</t>
  </si>
  <si>
    <t>História das Ciências</t>
  </si>
  <si>
    <t>Estatística</t>
  </si>
  <si>
    <t>Prática Profissional III</t>
  </si>
  <si>
    <t>Total do 3º semestre</t>
  </si>
  <si>
    <t>4º</t>
  </si>
  <si>
    <t>Total do 4º semestre</t>
  </si>
  <si>
    <t>Química Inorgânica II</t>
  </si>
  <si>
    <t>Fundamentos de Metodologia Científica</t>
  </si>
  <si>
    <t>Libras I</t>
  </si>
  <si>
    <t>Prática Profissional IV</t>
  </si>
  <si>
    <t>5º</t>
  </si>
  <si>
    <t>Total do 5º semestre</t>
  </si>
  <si>
    <t>Química Orgânica II</t>
  </si>
  <si>
    <t xml:space="preserve">Laboratório com Materiais Alternativos I </t>
  </si>
  <si>
    <t>Métodos e Técnicas de Pesquisa</t>
  </si>
  <si>
    <t>Libras II</t>
  </si>
  <si>
    <t>Prática Profissional V</t>
  </si>
  <si>
    <t>6º</t>
  </si>
  <si>
    <t>Total do 6º semestre</t>
  </si>
  <si>
    <t>Físico-Química II</t>
  </si>
  <si>
    <t>Prática Profissional VI</t>
  </si>
  <si>
    <t>Química Analítica Qualitativa</t>
  </si>
  <si>
    <t>Laboratório com Materiais Alternativos II</t>
  </si>
  <si>
    <t>Ingles Instrumental</t>
  </si>
  <si>
    <t>Total do 7º semestre</t>
  </si>
  <si>
    <t>7º</t>
  </si>
  <si>
    <t>Química Analítica Quantitativa</t>
  </si>
  <si>
    <t>Físico-Química III</t>
  </si>
  <si>
    <t>Processos Industriais</t>
  </si>
  <si>
    <t>Química Computacional</t>
  </si>
  <si>
    <t>Bioquímica</t>
  </si>
  <si>
    <t>367 h</t>
  </si>
  <si>
    <t>8º</t>
  </si>
  <si>
    <t>Total do 8º semestre</t>
  </si>
  <si>
    <t>Química Analítica Instrumental</t>
  </si>
  <si>
    <t>Quimiometria</t>
  </si>
  <si>
    <t>Estágio Curricular Supervisionado</t>
  </si>
  <si>
    <t>Trabalho de Conclusão de Curso - TCC</t>
  </si>
  <si>
    <t>Atividades Complementares</t>
  </si>
  <si>
    <t>200 h</t>
  </si>
  <si>
    <t>100 h</t>
  </si>
  <si>
    <t>400 h</t>
  </si>
  <si>
    <t>Carga Horária Total</t>
  </si>
  <si>
    <t>1º Semestre</t>
  </si>
  <si>
    <t>2º Semestre</t>
  </si>
  <si>
    <t>3º Semestre</t>
  </si>
  <si>
    <t>4º Semestre</t>
  </si>
  <si>
    <t>5º Semestre</t>
  </si>
  <si>
    <t>6º Semestre</t>
  </si>
  <si>
    <t>Química</t>
  </si>
  <si>
    <t xml:space="preserve">Química </t>
  </si>
  <si>
    <t>Físico -</t>
  </si>
  <si>
    <t>Geral</t>
  </si>
  <si>
    <t>Inorgânica</t>
  </si>
  <si>
    <t>I</t>
  </si>
  <si>
    <t>II</t>
  </si>
  <si>
    <t>Quantitativa</t>
  </si>
  <si>
    <t>Instrumental</t>
  </si>
  <si>
    <t>Orgânica</t>
  </si>
  <si>
    <t>Qualitativa</t>
  </si>
  <si>
    <t>Física</t>
  </si>
  <si>
    <t>Processos</t>
  </si>
  <si>
    <t>Educação</t>
  </si>
  <si>
    <t>Aplicada à</t>
  </si>
  <si>
    <t>Química I</t>
  </si>
  <si>
    <t>Química II</t>
  </si>
  <si>
    <t>Industriais</t>
  </si>
  <si>
    <t xml:space="preserve">Fundamentos </t>
  </si>
  <si>
    <t>Aplicado à</t>
  </si>
  <si>
    <t>de</t>
  </si>
  <si>
    <t>da</t>
  </si>
  <si>
    <t>Álgebra</t>
  </si>
  <si>
    <t>Pesquisa</t>
  </si>
  <si>
    <t>Filosofia</t>
  </si>
  <si>
    <t>Português</t>
  </si>
  <si>
    <t>Materiais</t>
  </si>
  <si>
    <t>Inglês</t>
  </si>
  <si>
    <t>Ambiental</t>
  </si>
  <si>
    <t>Estágio</t>
  </si>
  <si>
    <t>Básica</t>
  </si>
  <si>
    <t>Supervisionado</t>
  </si>
  <si>
    <t>Prática</t>
  </si>
  <si>
    <t xml:space="preserve">Prática </t>
  </si>
  <si>
    <t>Profissional</t>
  </si>
  <si>
    <t>III</t>
  </si>
  <si>
    <t>IV</t>
  </si>
  <si>
    <t>V</t>
  </si>
  <si>
    <t>VI</t>
  </si>
  <si>
    <t>CD:</t>
  </si>
  <si>
    <t>créditos semanais</t>
  </si>
  <si>
    <t>N</t>
  </si>
  <si>
    <t>Nome</t>
  </si>
  <si>
    <t>P</t>
  </si>
  <si>
    <t>CH:</t>
  </si>
  <si>
    <t>carga horária</t>
  </si>
  <si>
    <t>CD</t>
  </si>
  <si>
    <t>P:</t>
  </si>
  <si>
    <t>pré-requisito</t>
  </si>
  <si>
    <t>CH</t>
  </si>
  <si>
    <t>Disciplina</t>
  </si>
  <si>
    <t>N:</t>
  </si>
  <si>
    <t>número da disciplina</t>
  </si>
  <si>
    <t xml:space="preserve">      Carga horária total:</t>
  </si>
  <si>
    <t>7º Semestre</t>
  </si>
  <si>
    <t xml:space="preserve">Estrutura </t>
  </si>
  <si>
    <t>Psicologia</t>
  </si>
  <si>
    <t>Matemática</t>
  </si>
  <si>
    <t>Experimental</t>
  </si>
  <si>
    <t>Cálculo</t>
  </si>
  <si>
    <t xml:space="preserve">Física </t>
  </si>
  <si>
    <t>na EJA</t>
  </si>
  <si>
    <t>História</t>
  </si>
  <si>
    <t>das</t>
  </si>
  <si>
    <t>Ciências</t>
  </si>
  <si>
    <t>Seminários</t>
  </si>
  <si>
    <t>Metologia</t>
  </si>
  <si>
    <t>Científica</t>
  </si>
  <si>
    <t xml:space="preserve">Métodos e </t>
  </si>
  <si>
    <t>Técnicas de</t>
  </si>
  <si>
    <t>Trabalho de</t>
  </si>
  <si>
    <t>Conclusão de</t>
  </si>
  <si>
    <t>Curso I</t>
  </si>
  <si>
    <t>Físico-</t>
  </si>
  <si>
    <t>Analítica</t>
  </si>
  <si>
    <t>Atividades</t>
  </si>
  <si>
    <t>Direitos</t>
  </si>
  <si>
    <t>Humanos</t>
  </si>
  <si>
    <t xml:space="preserve">Gestão </t>
  </si>
  <si>
    <t>Curso II</t>
  </si>
  <si>
    <t>Escolar</t>
  </si>
  <si>
    <t>8º Semestre</t>
  </si>
  <si>
    <t xml:space="preserve">Avaliação </t>
  </si>
  <si>
    <t>Didática</t>
  </si>
  <si>
    <t>Educacional</t>
  </si>
  <si>
    <t>Prat. Pedag.</t>
  </si>
  <si>
    <t>Fund. e</t>
  </si>
  <si>
    <t xml:space="preserve">Laboratório </t>
  </si>
  <si>
    <t>Alternat. I</t>
  </si>
  <si>
    <t>Alternat. II</t>
  </si>
  <si>
    <t>Metodologia</t>
  </si>
  <si>
    <t>Fund. de</t>
  </si>
  <si>
    <t>Complement.</t>
  </si>
  <si>
    <t>do Ensino de</t>
  </si>
  <si>
    <t>VII</t>
  </si>
  <si>
    <t>Carga horária TCC:</t>
  </si>
  <si>
    <t>Núcleo III:</t>
  </si>
  <si>
    <t>Carga horária Estágio:</t>
  </si>
  <si>
    <t>Núcleo II:</t>
  </si>
  <si>
    <t>Núcleos I:</t>
  </si>
  <si>
    <t>Pedagógicas</t>
  </si>
  <si>
    <t>Específicas</t>
  </si>
  <si>
    <t>Comuns</t>
  </si>
  <si>
    <t>OBS1.: Ao final do estágio, o aluno deverá apresentar e defender um relatório que versará sobre o estágio supervisionado.</t>
  </si>
  <si>
    <t>A elaboração da Monografia será orientada por um professor do Curso de Licenciatura em Química</t>
  </si>
  <si>
    <t>total</t>
  </si>
  <si>
    <t>Prática Prof</t>
  </si>
  <si>
    <t>P1</t>
  </si>
  <si>
    <t>P2</t>
  </si>
  <si>
    <t>P3</t>
  </si>
  <si>
    <t>P4</t>
  </si>
  <si>
    <t>P5</t>
  </si>
  <si>
    <t>P6</t>
  </si>
  <si>
    <t>P7</t>
  </si>
  <si>
    <t>P8</t>
  </si>
  <si>
    <t>QUADRO RESUMO</t>
  </si>
  <si>
    <t>Demonstrativo</t>
  </si>
  <si>
    <t>CHT</t>
  </si>
  <si>
    <t>(%)</t>
  </si>
  <si>
    <t>Estágio Supervisionado</t>
  </si>
  <si>
    <t>Carga Horária Total do Curso</t>
  </si>
  <si>
    <t xml:space="preserve">Trabalho de Conclusão de Curso </t>
  </si>
  <si>
    <t>Prática Pedagógica</t>
  </si>
  <si>
    <t>TCC</t>
  </si>
  <si>
    <t>Computacional</t>
  </si>
  <si>
    <t xml:space="preserve">Educ. Ambiental </t>
  </si>
  <si>
    <t>e</t>
  </si>
  <si>
    <t>Sustentabilidade</t>
  </si>
  <si>
    <t>Educação em</t>
  </si>
  <si>
    <t>MATRIZ CURRICULAR DO CURSO SUPERIOR DE LICENCIATURA EM QUÍMICA DO IFPB CAMPUS JOÃO PESSOA</t>
  </si>
  <si>
    <t>Educação em Direitos Humanos</t>
  </si>
  <si>
    <t>Avaliação Educacional</t>
  </si>
  <si>
    <t>Metodologia do Ensino de Química</t>
  </si>
  <si>
    <t>Fundamentos e Práticas Pedagógicas na EJA</t>
  </si>
  <si>
    <t>Física Aplicada à Química</t>
  </si>
  <si>
    <t>Físico Química I</t>
  </si>
  <si>
    <t>Química Orgânica III</t>
  </si>
  <si>
    <t>Gestão Escolar</t>
  </si>
  <si>
    <t>384 h</t>
  </si>
  <si>
    <t>Educação Ambiental e Sustentabilidade</t>
  </si>
  <si>
    <t xml:space="preserve">Química Ambiental </t>
  </si>
  <si>
    <t>Prática Profissional VII</t>
  </si>
  <si>
    <t>Trabalho de Conclusão de Curso I</t>
  </si>
  <si>
    <t>Seminários da Educação</t>
  </si>
  <si>
    <t>Trabalho de Conclusão de Curso II</t>
  </si>
  <si>
    <t>267 h</t>
  </si>
  <si>
    <t>3714 h</t>
  </si>
  <si>
    <t>Prática Profissional</t>
  </si>
  <si>
    <t>401 h</t>
  </si>
  <si>
    <t>OBS2: Curso reconhecido pela PORTARIA Nº 470, DE 22 DE NOVEMBRO DE 2011 do MEC</t>
  </si>
  <si>
    <t>Estrutura e</t>
  </si>
  <si>
    <t>Func. da</t>
  </si>
  <si>
    <t>Educação Básica</t>
  </si>
  <si>
    <t>e Susten-</t>
  </si>
  <si>
    <t>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</si>
</sst>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A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00000A"/>
      </bottom>
      <diagonal/>
    </border>
    <border>
      <left style="medium">
        <color rgb="FF808080"/>
      </left>
      <right/>
      <top style="medium">
        <color rgb="FF00000A"/>
      </top>
      <bottom style="medium">
        <color rgb="FF808080"/>
      </bottom>
      <diagonal/>
    </border>
    <border>
      <left/>
      <right/>
      <top style="medium">
        <color rgb="FF00000A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A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A"/>
      </bottom>
      <diagonal/>
    </border>
    <border>
      <left style="medium">
        <color rgb="FF808080"/>
      </left>
      <right/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" fontId="8" fillId="0" borderId="0" xfId="0" applyNumberFormat="1" applyFont="1" applyAlignment="1">
      <alignment horizontal="right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10" borderId="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0" fillId="10" borderId="0" xfId="0" applyFill="1"/>
    <xf numFmtId="0" fontId="9" fillId="10" borderId="0" xfId="0" applyFont="1" applyFill="1"/>
    <xf numFmtId="1" fontId="8" fillId="12" borderId="1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1" borderId="14" xfId="0" applyFont="1" applyFill="1" applyBorder="1" applyAlignment="1"/>
    <xf numFmtId="0" fontId="8" fillId="11" borderId="12" xfId="0" applyFont="1" applyFill="1" applyBorder="1" applyAlignment="1">
      <alignment horizontal="center"/>
    </xf>
    <xf numFmtId="1" fontId="8" fillId="11" borderId="11" xfId="0" applyNumberFormat="1" applyFont="1" applyFill="1" applyBorder="1" applyAlignment="1">
      <alignment horizontal="right"/>
    </xf>
    <xf numFmtId="0" fontId="2" fillId="6" borderId="13" xfId="0" applyFont="1" applyFill="1" applyBorder="1"/>
    <xf numFmtId="0" fontId="0" fillId="6" borderId="0" xfId="0" applyFont="1" applyFill="1" applyBorder="1"/>
    <xf numFmtId="0" fontId="2" fillId="6" borderId="10" xfId="0" applyFont="1" applyFill="1" applyBorder="1"/>
    <xf numFmtId="0" fontId="2" fillId="12" borderId="13" xfId="0" applyFont="1" applyFill="1" applyBorder="1"/>
    <xf numFmtId="0" fontId="2" fillId="12" borderId="0" xfId="0" applyFont="1" applyFill="1" applyBorder="1"/>
    <xf numFmtId="0" fontId="2" fillId="12" borderId="10" xfId="0" applyFont="1" applyFill="1" applyBorder="1"/>
    <xf numFmtId="0" fontId="2" fillId="14" borderId="15" xfId="0" applyFont="1" applyFill="1" applyBorder="1"/>
    <xf numFmtId="0" fontId="12" fillId="14" borderId="8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right"/>
    </xf>
    <xf numFmtId="0" fontId="3" fillId="8" borderId="5" xfId="0" applyFont="1" applyFill="1" applyBorder="1"/>
    <xf numFmtId="0" fontId="3" fillId="8" borderId="7" xfId="0" applyFont="1" applyFill="1" applyBorder="1"/>
    <xf numFmtId="0" fontId="3" fillId="8" borderId="6" xfId="0" applyFont="1" applyFill="1" applyBorder="1"/>
    <xf numFmtId="0" fontId="8" fillId="13" borderId="15" xfId="0" applyFont="1" applyFill="1" applyBorder="1" applyAlignment="1">
      <alignment horizontal="left"/>
    </xf>
    <xf numFmtId="0" fontId="8" fillId="13" borderId="8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right"/>
    </xf>
    <xf numFmtId="0" fontId="8" fillId="7" borderId="5" xfId="0" applyFont="1" applyFill="1" applyBorder="1" applyAlignment="1">
      <alignment horizontal="left"/>
    </xf>
    <xf numFmtId="0" fontId="9" fillId="7" borderId="7" xfId="0" applyFont="1" applyFill="1" applyBorder="1"/>
    <xf numFmtId="0" fontId="8" fillId="7" borderId="6" xfId="0" applyFont="1" applyFill="1" applyBorder="1" applyAlignment="1">
      <alignment horizontal="right"/>
    </xf>
    <xf numFmtId="0" fontId="8" fillId="9" borderId="5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right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15" borderId="18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15" borderId="25" xfId="0" applyFont="1" applyFill="1" applyBorder="1" applyAlignment="1">
      <alignment horizontal="right" vertical="center" wrapText="1"/>
    </xf>
    <xf numFmtId="0" fontId="14" fillId="15" borderId="17" xfId="0" applyFont="1" applyFill="1" applyBorder="1" applyAlignment="1">
      <alignment horizontal="center" vertical="center" wrapText="1"/>
    </xf>
    <xf numFmtId="164" fontId="0" fillId="0" borderId="0" xfId="0" applyNumberFormat="1"/>
    <xf numFmtId="0" fontId="14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9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right"/>
    </xf>
    <xf numFmtId="0" fontId="18" fillId="6" borderId="0" xfId="0" applyFont="1" applyFill="1" applyBorder="1"/>
    <xf numFmtId="0" fontId="8" fillId="12" borderId="12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14" borderId="8" xfId="0" applyFont="1" applyFill="1" applyBorder="1" applyAlignment="1">
      <alignment horizontal="center"/>
    </xf>
    <xf numFmtId="0" fontId="0" fillId="0" borderId="2" xfId="0" applyBorder="1"/>
    <xf numFmtId="0" fontId="2" fillId="0" borderId="6" xfId="0" applyFont="1" applyBorder="1"/>
    <xf numFmtId="0" fontId="0" fillId="0" borderId="3" xfId="0" applyBorder="1"/>
    <xf numFmtId="0" fontId="2" fillId="0" borderId="0" xfId="0" applyFont="1" applyBorder="1"/>
    <xf numFmtId="0" fontId="2" fillId="0" borderId="4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5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19" fillId="0" borderId="0" xfId="0" applyFont="1" applyAlignment="1">
      <alignment horizontal="left"/>
    </xf>
    <xf numFmtId="0" fontId="20" fillId="6" borderId="4" xfId="0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15" borderId="22" xfId="0" applyFont="1" applyFill="1" applyBorder="1" applyAlignment="1">
      <alignment horizontal="center" vertical="center" wrapText="1"/>
    </xf>
    <xf numFmtId="0" fontId="14" fillId="15" borderId="23" xfId="0" applyFont="1" applyFill="1" applyBorder="1" applyAlignment="1">
      <alignment horizontal="center" vertical="center" wrapText="1"/>
    </xf>
    <xf numFmtId="0" fontId="14" fillId="15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0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0.85546875" customWidth="1"/>
    <col min="2" max="2" width="4" customWidth="1"/>
    <col min="3" max="3" width="16.5703125" customWidth="1"/>
    <col min="4" max="4" width="3.85546875" customWidth="1"/>
    <col min="5" max="5" width="0.85546875" customWidth="1"/>
    <col min="6" max="6" width="5.42578125" customWidth="1"/>
    <col min="7" max="7" width="14.85546875" customWidth="1"/>
    <col min="8" max="8" width="3.85546875" customWidth="1"/>
    <col min="9" max="9" width="0.5703125" customWidth="1"/>
    <col min="10" max="10" width="3.85546875" customWidth="1"/>
    <col min="11" max="11" width="15.28515625" customWidth="1"/>
    <col min="12" max="12" width="3.7109375" customWidth="1"/>
    <col min="13" max="13" width="0.5703125" customWidth="1"/>
    <col min="14" max="14" width="4.5703125" customWidth="1"/>
    <col min="15" max="15" width="14.85546875" customWidth="1"/>
    <col min="16" max="16" width="3.7109375" customWidth="1"/>
    <col min="17" max="17" width="0.5703125" customWidth="1"/>
    <col min="18" max="18" width="4.42578125" customWidth="1"/>
    <col min="19" max="19" width="16.28515625" customWidth="1"/>
    <col min="20" max="20" width="3.7109375" customWidth="1"/>
    <col min="21" max="21" width="0.5703125" customWidth="1"/>
    <col min="22" max="22" width="4.42578125" customWidth="1"/>
    <col min="23" max="23" width="16.42578125" customWidth="1"/>
    <col min="24" max="24" width="3.7109375" customWidth="1"/>
    <col min="25" max="25" width="0.7109375" customWidth="1"/>
    <col min="26" max="26" width="5" customWidth="1"/>
    <col min="27" max="27" width="16.28515625" customWidth="1"/>
    <col min="28" max="28" width="4" customWidth="1"/>
    <col min="29" max="29" width="0.7109375" customWidth="1"/>
    <col min="30" max="30" width="5.140625" customWidth="1"/>
    <col min="31" max="31" width="15.85546875" customWidth="1"/>
    <col min="32" max="32" width="4" customWidth="1"/>
  </cols>
  <sheetData>
    <row r="1" spans="2:32" x14ac:dyDescent="0.25">
      <c r="I1" s="128"/>
      <c r="J1" s="128" t="s">
        <v>211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3" spans="2:32" x14ac:dyDescent="0.25">
      <c r="B3" s="19"/>
      <c r="C3" s="20" t="s">
        <v>76</v>
      </c>
      <c r="D3" s="21"/>
      <c r="E3" s="86"/>
      <c r="F3" s="23"/>
      <c r="G3" s="24" t="s">
        <v>77</v>
      </c>
      <c r="H3" s="25"/>
      <c r="I3" s="22"/>
      <c r="J3" s="23"/>
      <c r="K3" s="24" t="s">
        <v>78</v>
      </c>
      <c r="L3" s="25"/>
      <c r="M3" s="22"/>
      <c r="N3" s="23"/>
      <c r="O3" s="24" t="s">
        <v>79</v>
      </c>
      <c r="P3" s="25"/>
      <c r="Q3" s="22"/>
      <c r="R3" s="23"/>
      <c r="S3" s="24" t="s">
        <v>80</v>
      </c>
      <c r="T3" s="25"/>
      <c r="U3" s="89"/>
      <c r="V3" s="23"/>
      <c r="W3" s="24" t="s">
        <v>81</v>
      </c>
      <c r="X3" s="25"/>
      <c r="Y3" s="27"/>
      <c r="Z3" s="23"/>
      <c r="AA3" s="24" t="s">
        <v>136</v>
      </c>
      <c r="AB3" s="25"/>
      <c r="AC3" s="82"/>
      <c r="AD3" s="23"/>
      <c r="AE3" s="24" t="s">
        <v>163</v>
      </c>
      <c r="AF3" s="25"/>
    </row>
    <row r="4" spans="2:32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2:32" x14ac:dyDescent="0.25">
      <c r="B5" s="29">
        <v>11</v>
      </c>
      <c r="C5" s="30" t="s">
        <v>82</v>
      </c>
      <c r="D5" s="31"/>
      <c r="E5" s="86"/>
      <c r="F5" s="32">
        <v>21</v>
      </c>
      <c r="G5" s="30" t="s">
        <v>83</v>
      </c>
      <c r="H5" s="31">
        <v>11</v>
      </c>
      <c r="I5" s="28"/>
      <c r="J5" s="29">
        <v>31</v>
      </c>
      <c r="K5" s="31" t="s">
        <v>82</v>
      </c>
      <c r="L5" s="30">
        <v>21</v>
      </c>
      <c r="M5" s="22"/>
      <c r="N5" s="32">
        <v>41</v>
      </c>
      <c r="O5" s="31" t="s">
        <v>82</v>
      </c>
      <c r="P5" s="30">
        <v>31</v>
      </c>
      <c r="Q5" s="22"/>
      <c r="R5" s="29">
        <v>51</v>
      </c>
      <c r="S5" s="31" t="s">
        <v>84</v>
      </c>
      <c r="T5" s="31">
        <v>45</v>
      </c>
      <c r="U5" s="86"/>
      <c r="V5" s="29">
        <v>61</v>
      </c>
      <c r="W5" s="31" t="s">
        <v>155</v>
      </c>
      <c r="X5" s="31">
        <v>51</v>
      </c>
      <c r="Y5" s="27"/>
      <c r="Z5" s="29">
        <v>71</v>
      </c>
      <c r="AA5" s="31" t="s">
        <v>155</v>
      </c>
      <c r="AB5" s="31">
        <v>61</v>
      </c>
      <c r="AC5" s="82"/>
      <c r="AD5" s="29">
        <v>81</v>
      </c>
      <c r="AE5" s="30"/>
      <c r="AF5" s="30">
        <v>26</v>
      </c>
    </row>
    <row r="6" spans="2:32" x14ac:dyDescent="0.25">
      <c r="B6" s="29">
        <v>5</v>
      </c>
      <c r="C6" s="33" t="s">
        <v>85</v>
      </c>
      <c r="D6" s="34"/>
      <c r="E6" s="86"/>
      <c r="F6" s="29">
        <v>5</v>
      </c>
      <c r="G6" s="34" t="s">
        <v>85</v>
      </c>
      <c r="H6" s="34"/>
      <c r="I6" s="28"/>
      <c r="J6" s="29">
        <v>5</v>
      </c>
      <c r="K6" s="33" t="s">
        <v>86</v>
      </c>
      <c r="L6" s="33"/>
      <c r="M6" s="22"/>
      <c r="N6" s="29">
        <v>5</v>
      </c>
      <c r="O6" s="33" t="s">
        <v>86</v>
      </c>
      <c r="P6" s="33"/>
      <c r="Q6" s="22"/>
      <c r="R6" s="29">
        <v>4</v>
      </c>
      <c r="S6" s="33" t="s">
        <v>82</v>
      </c>
      <c r="T6" s="34"/>
      <c r="U6" s="86"/>
      <c r="V6" s="29">
        <v>4</v>
      </c>
      <c r="W6" s="33" t="s">
        <v>82</v>
      </c>
      <c r="X6" s="34"/>
      <c r="Y6" s="27"/>
      <c r="Z6" s="29">
        <v>4</v>
      </c>
      <c r="AA6" s="33" t="s">
        <v>82</v>
      </c>
      <c r="AB6" s="34"/>
      <c r="AC6" s="82"/>
      <c r="AD6" s="29">
        <v>4</v>
      </c>
      <c r="AE6" s="33" t="s">
        <v>68</v>
      </c>
      <c r="AF6" s="33">
        <v>72</v>
      </c>
    </row>
    <row r="7" spans="2:32" x14ac:dyDescent="0.25">
      <c r="B7" s="29">
        <v>83</v>
      </c>
      <c r="C7" s="35" t="s">
        <v>87</v>
      </c>
      <c r="D7" s="36"/>
      <c r="E7" s="86"/>
      <c r="F7" s="32">
        <v>83</v>
      </c>
      <c r="G7" s="35" t="s">
        <v>88</v>
      </c>
      <c r="H7" s="36"/>
      <c r="I7" s="28"/>
      <c r="J7" s="29">
        <v>83</v>
      </c>
      <c r="K7" s="36" t="s">
        <v>87</v>
      </c>
      <c r="L7" s="35"/>
      <c r="M7" s="22"/>
      <c r="N7" s="29">
        <v>83</v>
      </c>
      <c r="O7" s="36" t="s">
        <v>88</v>
      </c>
      <c r="P7" s="36"/>
      <c r="Q7" s="22"/>
      <c r="R7" s="29">
        <v>67</v>
      </c>
      <c r="S7" s="36" t="s">
        <v>87</v>
      </c>
      <c r="T7" s="36"/>
      <c r="U7" s="86"/>
      <c r="V7" s="29">
        <v>67</v>
      </c>
      <c r="W7" s="36" t="s">
        <v>88</v>
      </c>
      <c r="X7" s="36"/>
      <c r="Y7" s="27"/>
      <c r="Z7" s="29">
        <v>67</v>
      </c>
      <c r="AA7" s="36" t="s">
        <v>117</v>
      </c>
      <c r="AB7" s="36"/>
      <c r="AC7" s="82"/>
      <c r="AD7" s="29">
        <v>67</v>
      </c>
      <c r="AE7" s="35"/>
      <c r="AF7" s="35"/>
    </row>
    <row r="8" spans="2:32" x14ac:dyDescent="0.25">
      <c r="B8" s="37"/>
      <c r="C8" s="37"/>
      <c r="D8" s="37"/>
      <c r="E8" s="68"/>
      <c r="F8" s="37"/>
      <c r="G8" s="37"/>
      <c r="H8" s="37"/>
      <c r="I8" s="28"/>
      <c r="J8" s="37"/>
      <c r="K8" s="37"/>
      <c r="L8" s="37"/>
      <c r="M8" s="28"/>
      <c r="N8" s="39"/>
      <c r="O8" s="39"/>
      <c r="P8" s="39"/>
      <c r="Q8" s="28"/>
      <c r="R8" s="38"/>
      <c r="S8" s="38"/>
      <c r="T8" s="41"/>
      <c r="U8" s="85"/>
      <c r="V8" s="38"/>
      <c r="W8" s="38"/>
      <c r="X8" s="38"/>
      <c r="Y8" s="27"/>
      <c r="Z8" s="38"/>
      <c r="AA8" s="38"/>
      <c r="AB8" s="38"/>
      <c r="AC8" s="82"/>
      <c r="AD8" s="38"/>
      <c r="AE8" s="38"/>
      <c r="AF8" s="38"/>
    </row>
    <row r="9" spans="2:32" x14ac:dyDescent="0.25">
      <c r="B9" s="29">
        <v>12</v>
      </c>
      <c r="C9" s="31" t="s">
        <v>82</v>
      </c>
      <c r="D9" s="30"/>
      <c r="E9" s="86"/>
      <c r="F9" s="29">
        <v>22</v>
      </c>
      <c r="G9" s="31" t="s">
        <v>83</v>
      </c>
      <c r="H9" s="31">
        <v>12</v>
      </c>
      <c r="I9" s="22"/>
      <c r="J9" s="29">
        <v>32</v>
      </c>
      <c r="K9" s="31" t="s">
        <v>82</v>
      </c>
      <c r="L9" s="31">
        <v>21</v>
      </c>
      <c r="M9" s="26"/>
      <c r="N9" s="29">
        <v>42</v>
      </c>
      <c r="O9" s="31" t="s">
        <v>83</v>
      </c>
      <c r="P9" s="31">
        <v>32</v>
      </c>
      <c r="Q9" s="87"/>
      <c r="R9" s="31">
        <v>52</v>
      </c>
      <c r="S9" s="163" t="s">
        <v>83</v>
      </c>
      <c r="T9" s="31">
        <v>42</v>
      </c>
      <c r="U9" s="81"/>
      <c r="V9" s="29">
        <v>62</v>
      </c>
      <c r="W9" s="31" t="s">
        <v>82</v>
      </c>
      <c r="X9" s="31">
        <v>21</v>
      </c>
      <c r="Z9" s="29">
        <v>72</v>
      </c>
      <c r="AA9" s="31" t="s">
        <v>82</v>
      </c>
      <c r="AB9" s="31">
        <v>62</v>
      </c>
      <c r="AC9" s="82"/>
      <c r="AD9" s="29">
        <v>82</v>
      </c>
      <c r="AE9" s="163" t="s">
        <v>82</v>
      </c>
      <c r="AF9" s="31">
        <v>72</v>
      </c>
    </row>
    <row r="10" spans="2:32" x14ac:dyDescent="0.25">
      <c r="B10" s="29">
        <v>2</v>
      </c>
      <c r="C10" s="33" t="s">
        <v>140</v>
      </c>
      <c r="D10" s="33"/>
      <c r="E10" s="86"/>
      <c r="F10" s="29">
        <v>2</v>
      </c>
      <c r="G10" s="33" t="s">
        <v>140</v>
      </c>
      <c r="H10" s="34"/>
      <c r="I10" s="22"/>
      <c r="J10" s="29">
        <v>5</v>
      </c>
      <c r="K10" s="33" t="s">
        <v>91</v>
      </c>
      <c r="L10" s="34"/>
      <c r="M10" s="26"/>
      <c r="N10" s="29">
        <v>5</v>
      </c>
      <c r="O10" s="33" t="s">
        <v>91</v>
      </c>
      <c r="P10" s="34"/>
      <c r="Q10" s="87"/>
      <c r="R10" s="34">
        <v>2</v>
      </c>
      <c r="S10" s="40" t="s">
        <v>91</v>
      </c>
      <c r="T10" s="34"/>
      <c r="U10" s="81"/>
      <c r="V10" s="29">
        <v>5</v>
      </c>
      <c r="W10" s="40" t="s">
        <v>156</v>
      </c>
      <c r="X10" s="34">
        <v>22</v>
      </c>
      <c r="Z10" s="29">
        <v>5</v>
      </c>
      <c r="AA10" s="40" t="s">
        <v>156</v>
      </c>
      <c r="AB10" s="34"/>
      <c r="AC10" s="82"/>
      <c r="AD10" s="29">
        <v>3</v>
      </c>
      <c r="AE10" s="40" t="s">
        <v>156</v>
      </c>
      <c r="AF10" s="34"/>
    </row>
    <row r="11" spans="2:32" x14ac:dyDescent="0.25">
      <c r="B11" s="29">
        <v>33</v>
      </c>
      <c r="C11" s="36" t="s">
        <v>87</v>
      </c>
      <c r="D11" s="35"/>
      <c r="E11" s="86"/>
      <c r="F11" s="29">
        <v>33</v>
      </c>
      <c r="G11" s="36" t="s">
        <v>88</v>
      </c>
      <c r="H11" s="36"/>
      <c r="I11" s="22"/>
      <c r="J11" s="29">
        <v>83</v>
      </c>
      <c r="K11" s="36" t="s">
        <v>87</v>
      </c>
      <c r="L11" s="36"/>
      <c r="M11" s="26"/>
      <c r="N11" s="29">
        <v>83</v>
      </c>
      <c r="O11" s="36" t="s">
        <v>88</v>
      </c>
      <c r="P11" s="36"/>
      <c r="Q11" s="87"/>
      <c r="R11" s="36">
        <v>33</v>
      </c>
      <c r="S11" s="164" t="s">
        <v>117</v>
      </c>
      <c r="T11" s="36"/>
      <c r="U11" s="81"/>
      <c r="V11" s="29">
        <v>83</v>
      </c>
      <c r="W11" s="36" t="s">
        <v>92</v>
      </c>
      <c r="X11" s="36"/>
      <c r="Z11" s="29">
        <v>83</v>
      </c>
      <c r="AA11" s="36" t="s">
        <v>89</v>
      </c>
      <c r="AB11" s="36"/>
      <c r="AC11" s="82"/>
      <c r="AD11" s="29">
        <v>50</v>
      </c>
      <c r="AE11" s="164" t="s">
        <v>90</v>
      </c>
      <c r="AF11" s="36"/>
    </row>
    <row r="12" spans="2:32" x14ac:dyDescent="0.25">
      <c r="B12" s="37"/>
      <c r="C12" s="37"/>
      <c r="D12" s="37"/>
      <c r="E12" s="85"/>
      <c r="F12" s="39"/>
      <c r="G12" s="39"/>
      <c r="H12" s="39"/>
      <c r="I12" s="28"/>
      <c r="J12" s="39"/>
      <c r="K12" s="39"/>
      <c r="L12" s="39"/>
      <c r="M12" s="28"/>
      <c r="N12" s="39"/>
      <c r="O12" s="39"/>
      <c r="P12" s="39"/>
      <c r="Q12" s="28"/>
      <c r="R12" s="39"/>
      <c r="S12" s="39"/>
      <c r="T12" s="39"/>
      <c r="U12" s="85"/>
      <c r="V12" s="38"/>
      <c r="W12" s="38"/>
      <c r="X12" s="38"/>
      <c r="Y12" s="27"/>
      <c r="Z12" s="38"/>
      <c r="AA12" s="38"/>
      <c r="AB12" s="38"/>
      <c r="AC12" s="82"/>
      <c r="AD12" s="38"/>
      <c r="AE12" s="38"/>
      <c r="AF12" s="38"/>
    </row>
    <row r="13" spans="2:32" x14ac:dyDescent="0.25">
      <c r="B13" s="72">
        <v>13</v>
      </c>
      <c r="C13" s="76" t="s">
        <v>106</v>
      </c>
      <c r="D13" s="76"/>
      <c r="E13" s="86"/>
      <c r="F13" s="72">
        <v>23</v>
      </c>
      <c r="G13" s="76"/>
      <c r="H13" s="76">
        <v>15</v>
      </c>
      <c r="I13" s="22"/>
      <c r="J13" s="72">
        <v>33</v>
      </c>
      <c r="K13" s="73" t="s">
        <v>164</v>
      </c>
      <c r="L13" s="76">
        <v>23</v>
      </c>
      <c r="M13" s="22"/>
      <c r="N13" s="80">
        <v>43</v>
      </c>
      <c r="O13" s="74" t="s">
        <v>172</v>
      </c>
      <c r="P13" s="74">
        <v>33</v>
      </c>
      <c r="R13" s="72">
        <v>53</v>
      </c>
      <c r="S13" s="76" t="s">
        <v>169</v>
      </c>
      <c r="T13" s="76">
        <v>21</v>
      </c>
      <c r="V13" s="80">
        <v>63</v>
      </c>
      <c r="W13" s="76" t="s">
        <v>169</v>
      </c>
      <c r="X13" s="74">
        <v>53</v>
      </c>
      <c r="Z13" s="72">
        <v>73</v>
      </c>
      <c r="AA13" s="159" t="s">
        <v>207</v>
      </c>
      <c r="AB13" s="76">
        <v>24</v>
      </c>
      <c r="AC13" s="82"/>
      <c r="AD13" s="72">
        <v>83</v>
      </c>
      <c r="AE13" s="74" t="s">
        <v>147</v>
      </c>
      <c r="AF13" s="74"/>
    </row>
    <row r="14" spans="2:32" x14ac:dyDescent="0.25">
      <c r="B14" s="72">
        <v>3</v>
      </c>
      <c r="C14" s="77" t="s">
        <v>103</v>
      </c>
      <c r="D14" s="78"/>
      <c r="E14" s="86"/>
      <c r="F14" s="72">
        <v>3</v>
      </c>
      <c r="G14" s="73" t="s">
        <v>165</v>
      </c>
      <c r="H14" s="78"/>
      <c r="I14" s="22"/>
      <c r="J14" s="72">
        <v>2</v>
      </c>
      <c r="K14" s="77" t="s">
        <v>166</v>
      </c>
      <c r="L14" s="78"/>
      <c r="M14" s="22"/>
      <c r="N14" s="72">
        <v>3</v>
      </c>
      <c r="O14" s="73" t="s">
        <v>175</v>
      </c>
      <c r="P14" s="73"/>
      <c r="R14" s="72">
        <v>3</v>
      </c>
      <c r="S14" s="73" t="s">
        <v>108</v>
      </c>
      <c r="T14" s="78">
        <v>22</v>
      </c>
      <c r="V14" s="72">
        <v>3</v>
      </c>
      <c r="W14" s="73" t="s">
        <v>108</v>
      </c>
      <c r="X14" s="73"/>
      <c r="Z14" s="72">
        <v>3</v>
      </c>
      <c r="AA14" s="77" t="s">
        <v>235</v>
      </c>
      <c r="AB14" s="78"/>
      <c r="AC14" s="82"/>
      <c r="AD14" s="72">
        <v>2</v>
      </c>
      <c r="AE14" s="73" t="s">
        <v>103</v>
      </c>
      <c r="AF14" s="73"/>
    </row>
    <row r="15" spans="2:32" x14ac:dyDescent="0.25">
      <c r="B15" s="72">
        <v>50</v>
      </c>
      <c r="C15" s="73" t="s">
        <v>95</v>
      </c>
      <c r="D15" s="79"/>
      <c r="E15" s="86"/>
      <c r="F15" s="72">
        <v>50</v>
      </c>
      <c r="G15" s="79"/>
      <c r="H15" s="75"/>
      <c r="I15" s="22"/>
      <c r="J15" s="72">
        <v>33</v>
      </c>
      <c r="K15" s="79"/>
      <c r="L15" s="75"/>
      <c r="M15" s="22"/>
      <c r="N15" s="80">
        <v>50</v>
      </c>
      <c r="O15" s="75" t="s">
        <v>82</v>
      </c>
      <c r="P15" s="75"/>
      <c r="R15" s="72">
        <v>50</v>
      </c>
      <c r="S15" s="79" t="s">
        <v>170</v>
      </c>
      <c r="T15" s="79"/>
      <c r="V15" s="75">
        <v>50</v>
      </c>
      <c r="W15" s="79" t="s">
        <v>171</v>
      </c>
      <c r="X15" s="79"/>
      <c r="Z15" s="72">
        <v>50</v>
      </c>
      <c r="AA15" s="183" t="s">
        <v>236</v>
      </c>
      <c r="AB15" s="79"/>
      <c r="AC15" s="82"/>
      <c r="AD15" s="72">
        <v>33</v>
      </c>
      <c r="AE15" s="75" t="s">
        <v>95</v>
      </c>
      <c r="AF15" s="75"/>
    </row>
    <row r="16" spans="2:32" x14ac:dyDescent="0.25">
      <c r="B16" s="37"/>
      <c r="C16" s="37"/>
      <c r="D16" s="37"/>
      <c r="E16" s="85"/>
      <c r="F16" s="27"/>
      <c r="G16" s="27"/>
      <c r="H16" s="27"/>
      <c r="I16" s="28"/>
      <c r="J16" s="41"/>
      <c r="K16" s="41"/>
      <c r="L16" s="41"/>
      <c r="M16" s="28"/>
      <c r="N16" s="41"/>
      <c r="O16" s="41"/>
      <c r="P16" s="41"/>
      <c r="Q16" s="28"/>
      <c r="R16" s="41"/>
      <c r="S16" s="41"/>
      <c r="T16" s="41"/>
      <c r="U16" s="85"/>
      <c r="V16" s="38"/>
      <c r="W16" s="38"/>
      <c r="X16" s="38"/>
      <c r="Y16" s="27"/>
      <c r="Z16" s="38"/>
      <c r="AA16" s="38"/>
      <c r="AB16" s="28"/>
      <c r="AC16" s="82"/>
    </row>
    <row r="17" spans="2:32" x14ac:dyDescent="0.25">
      <c r="B17" s="72">
        <v>14</v>
      </c>
      <c r="C17" s="76" t="s">
        <v>232</v>
      </c>
      <c r="D17" s="76"/>
      <c r="E17" s="87"/>
      <c r="F17" s="97">
        <v>24</v>
      </c>
      <c r="G17" s="165" t="s">
        <v>210</v>
      </c>
      <c r="H17" s="97"/>
      <c r="I17" s="38"/>
      <c r="J17" s="80">
        <v>34</v>
      </c>
      <c r="K17" s="74"/>
      <c r="L17" s="74">
        <v>23</v>
      </c>
      <c r="N17" s="72">
        <v>44</v>
      </c>
      <c r="O17" s="76" t="s">
        <v>168</v>
      </c>
      <c r="P17" s="74">
        <v>24</v>
      </c>
      <c r="R17" s="95">
        <v>54</v>
      </c>
      <c r="S17" s="101" t="s">
        <v>107</v>
      </c>
      <c r="T17" s="101"/>
      <c r="U17" s="81"/>
      <c r="V17" s="72">
        <v>64</v>
      </c>
      <c r="W17" s="159" t="s">
        <v>160</v>
      </c>
      <c r="X17" s="76"/>
      <c r="Y17" s="27"/>
      <c r="Z17" s="95">
        <v>74</v>
      </c>
      <c r="AA17" s="97" t="s">
        <v>144</v>
      </c>
      <c r="AB17" s="97"/>
      <c r="AD17" s="29">
        <v>84</v>
      </c>
      <c r="AE17" s="30" t="s">
        <v>82</v>
      </c>
      <c r="AF17" s="30">
        <v>21</v>
      </c>
    </row>
    <row r="18" spans="2:32" x14ac:dyDescent="0.25">
      <c r="B18" s="72">
        <v>3</v>
      </c>
      <c r="C18" s="77" t="s">
        <v>233</v>
      </c>
      <c r="D18" s="78"/>
      <c r="E18" s="87"/>
      <c r="F18" s="98">
        <v>3</v>
      </c>
      <c r="G18" s="96" t="s">
        <v>158</v>
      </c>
      <c r="H18" s="98"/>
      <c r="I18" s="38"/>
      <c r="J18" s="72">
        <v>2</v>
      </c>
      <c r="K18" s="73" t="s">
        <v>32</v>
      </c>
      <c r="L18" s="73"/>
      <c r="N18" s="83">
        <v>2</v>
      </c>
      <c r="O18" s="73" t="s">
        <v>167</v>
      </c>
      <c r="P18" s="73"/>
      <c r="R18" s="95">
        <v>4</v>
      </c>
      <c r="S18" s="100" t="s">
        <v>90</v>
      </c>
      <c r="T18" s="100"/>
      <c r="U18" s="81"/>
      <c r="V18" s="72">
        <v>2</v>
      </c>
      <c r="W18" s="77" t="s">
        <v>162</v>
      </c>
      <c r="X18" s="78"/>
      <c r="Y18" s="27"/>
      <c r="Z18" s="99">
        <v>3</v>
      </c>
      <c r="AA18" s="100" t="s">
        <v>145</v>
      </c>
      <c r="AB18" s="100"/>
      <c r="AD18" s="29">
        <v>4</v>
      </c>
      <c r="AE18" s="33" t="s">
        <v>206</v>
      </c>
      <c r="AF18" s="33"/>
    </row>
    <row r="19" spans="2:32" x14ac:dyDescent="0.25">
      <c r="B19" s="72">
        <v>50</v>
      </c>
      <c r="C19" s="73" t="s">
        <v>234</v>
      </c>
      <c r="D19" s="75"/>
      <c r="E19" s="87"/>
      <c r="F19" s="99">
        <v>50</v>
      </c>
      <c r="G19" s="166" t="s">
        <v>159</v>
      </c>
      <c r="H19" s="99"/>
      <c r="I19" s="38"/>
      <c r="J19" s="80">
        <v>33</v>
      </c>
      <c r="K19" s="75"/>
      <c r="L19" s="75"/>
      <c r="N19" s="72">
        <v>33</v>
      </c>
      <c r="O19" s="79" t="s">
        <v>143</v>
      </c>
      <c r="P19" s="75"/>
      <c r="R19" s="95">
        <v>67</v>
      </c>
      <c r="S19" s="102"/>
      <c r="T19" s="102"/>
      <c r="U19" s="81"/>
      <c r="V19" s="72">
        <v>33</v>
      </c>
      <c r="W19" s="160"/>
      <c r="X19" s="79"/>
      <c r="Y19" s="27"/>
      <c r="Z19" s="95">
        <v>50</v>
      </c>
      <c r="AA19" s="99" t="s">
        <v>146</v>
      </c>
      <c r="AB19" s="99"/>
      <c r="AD19" s="29">
        <v>67</v>
      </c>
      <c r="AE19" s="35"/>
      <c r="AF19" s="35"/>
    </row>
    <row r="20" spans="2:32" x14ac:dyDescent="0.25">
      <c r="B20" s="37"/>
      <c r="C20" s="37"/>
      <c r="D20" s="37"/>
      <c r="E20" s="85"/>
      <c r="F20" s="39"/>
      <c r="G20" s="39"/>
      <c r="H20" s="39"/>
      <c r="I20" s="28"/>
      <c r="J20" s="39"/>
      <c r="K20" s="39"/>
      <c r="L20" s="39"/>
      <c r="M20" s="28"/>
      <c r="N20" s="39"/>
      <c r="O20" s="39"/>
      <c r="P20" s="39"/>
      <c r="Q20" s="28"/>
      <c r="R20" s="39"/>
      <c r="S20" s="39"/>
      <c r="T20" s="39"/>
      <c r="U20" s="85"/>
      <c r="V20" s="38"/>
      <c r="W20" s="38"/>
      <c r="X20" s="38"/>
      <c r="Y20" s="27"/>
      <c r="AC20" s="82"/>
    </row>
    <row r="21" spans="2:32" x14ac:dyDescent="0.25">
      <c r="B21" s="72">
        <v>15</v>
      </c>
      <c r="C21" s="74" t="s">
        <v>138</v>
      </c>
      <c r="D21" s="76"/>
      <c r="E21" s="86"/>
      <c r="F21" s="95">
        <v>25</v>
      </c>
      <c r="G21" s="97" t="s">
        <v>141</v>
      </c>
      <c r="H21" s="101">
        <v>16</v>
      </c>
      <c r="I21" s="26"/>
      <c r="J21" s="95">
        <v>35</v>
      </c>
      <c r="K21" s="97" t="s">
        <v>100</v>
      </c>
      <c r="L21" s="101">
        <v>16</v>
      </c>
      <c r="M21" s="22"/>
      <c r="N21" s="95">
        <v>45</v>
      </c>
      <c r="O21" s="96" t="s">
        <v>93</v>
      </c>
      <c r="P21" s="97">
        <v>25</v>
      </c>
      <c r="R21" s="95">
        <v>55</v>
      </c>
      <c r="S21" s="97" t="s">
        <v>142</v>
      </c>
      <c r="T21" s="97">
        <v>45</v>
      </c>
      <c r="U21" s="81"/>
      <c r="V21" s="95">
        <v>65</v>
      </c>
      <c r="W21" s="97" t="s">
        <v>109</v>
      </c>
      <c r="X21" s="97"/>
      <c r="Y21" s="38"/>
      <c r="Z21" s="29">
        <v>75</v>
      </c>
      <c r="AA21" s="31" t="s">
        <v>82</v>
      </c>
      <c r="AB21" s="31">
        <v>21</v>
      </c>
      <c r="AC21" s="81"/>
      <c r="AD21" s="29">
        <v>85</v>
      </c>
      <c r="AE21" s="31" t="s">
        <v>94</v>
      </c>
      <c r="AF21" s="30">
        <v>21</v>
      </c>
    </row>
    <row r="22" spans="2:32" x14ac:dyDescent="0.25">
      <c r="B22" s="72">
        <v>4</v>
      </c>
      <c r="C22" s="73" t="s">
        <v>103</v>
      </c>
      <c r="D22" s="78"/>
      <c r="E22" s="86"/>
      <c r="F22" s="95">
        <v>5</v>
      </c>
      <c r="G22" s="100" t="s">
        <v>101</v>
      </c>
      <c r="H22" s="100"/>
      <c r="I22" s="26"/>
      <c r="J22" s="95">
        <v>4</v>
      </c>
      <c r="K22" s="100" t="s">
        <v>102</v>
      </c>
      <c r="L22" s="100"/>
      <c r="M22" s="22"/>
      <c r="N22" s="95">
        <v>4</v>
      </c>
      <c r="O22" s="96" t="s">
        <v>96</v>
      </c>
      <c r="P22" s="98">
        <v>35</v>
      </c>
      <c r="R22" s="95">
        <v>4</v>
      </c>
      <c r="S22" s="100" t="s">
        <v>96</v>
      </c>
      <c r="T22" s="98"/>
      <c r="U22" s="81"/>
      <c r="V22" s="95">
        <v>3</v>
      </c>
      <c r="W22" s="100" t="s">
        <v>90</v>
      </c>
      <c r="X22" s="98"/>
      <c r="Y22" s="38"/>
      <c r="Z22" s="29">
        <v>3</v>
      </c>
      <c r="AA22" s="33" t="s">
        <v>110</v>
      </c>
      <c r="AB22" s="34"/>
      <c r="AC22" s="81"/>
      <c r="AD22" s="29">
        <v>3</v>
      </c>
      <c r="AE22" s="33" t="s">
        <v>99</v>
      </c>
      <c r="AF22" s="33"/>
    </row>
    <row r="23" spans="2:32" x14ac:dyDescent="0.25">
      <c r="B23" s="72">
        <v>67</v>
      </c>
      <c r="C23" s="75" t="s">
        <v>95</v>
      </c>
      <c r="D23" s="79"/>
      <c r="E23" s="86"/>
      <c r="F23" s="95">
        <v>83</v>
      </c>
      <c r="G23" s="99" t="s">
        <v>82</v>
      </c>
      <c r="H23" s="102"/>
      <c r="I23" s="26"/>
      <c r="J23" s="95">
        <v>67</v>
      </c>
      <c r="K23" s="99" t="s">
        <v>104</v>
      </c>
      <c r="L23" s="99"/>
      <c r="M23" s="22"/>
      <c r="N23" s="99">
        <v>67</v>
      </c>
      <c r="O23" s="99" t="s">
        <v>97</v>
      </c>
      <c r="P23" s="99"/>
      <c r="R23" s="99">
        <v>67</v>
      </c>
      <c r="S23" s="99" t="s">
        <v>98</v>
      </c>
      <c r="T23" s="99"/>
      <c r="U23" s="81"/>
      <c r="V23" s="95">
        <v>50</v>
      </c>
      <c r="W23" s="99"/>
      <c r="X23" s="99"/>
      <c r="Y23" s="38"/>
      <c r="Z23" s="29">
        <v>50</v>
      </c>
      <c r="AA23" s="36"/>
      <c r="AB23" s="36"/>
      <c r="AC23" s="81"/>
      <c r="AD23" s="36">
        <v>50</v>
      </c>
      <c r="AE23" s="36"/>
      <c r="AF23" s="36"/>
    </row>
    <row r="24" spans="2:32" x14ac:dyDescent="0.25">
      <c r="B24" s="37"/>
      <c r="C24" s="37"/>
      <c r="D24" s="37"/>
      <c r="E24" s="85"/>
      <c r="F24" s="41"/>
      <c r="G24" s="41"/>
      <c r="H24" s="41"/>
      <c r="I24" s="28"/>
      <c r="J24" s="41"/>
      <c r="K24" s="41"/>
      <c r="L24" s="41"/>
      <c r="M24" s="28"/>
      <c r="N24" s="41"/>
      <c r="O24" s="41"/>
      <c r="P24" s="41"/>
      <c r="Q24" s="28"/>
      <c r="R24" s="28"/>
      <c r="S24" s="28"/>
      <c r="T24" s="41"/>
      <c r="U24" s="85"/>
      <c r="Y24" s="27"/>
      <c r="Z24" s="38"/>
      <c r="AA24" s="38"/>
      <c r="AB24" s="38"/>
      <c r="AC24" s="82"/>
    </row>
    <row r="25" spans="2:32" x14ac:dyDescent="0.25">
      <c r="B25" s="95">
        <v>16</v>
      </c>
      <c r="C25" s="100" t="s">
        <v>139</v>
      </c>
      <c r="D25" s="101"/>
      <c r="E25" s="87"/>
      <c r="F25" s="95">
        <v>26</v>
      </c>
      <c r="G25" s="97"/>
      <c r="H25" s="97">
        <v>16</v>
      </c>
      <c r="J25" s="95">
        <v>36</v>
      </c>
      <c r="K25" s="97"/>
      <c r="L25" s="101">
        <v>24</v>
      </c>
      <c r="M25" s="26"/>
      <c r="N25" s="95">
        <v>46</v>
      </c>
      <c r="O25" s="101"/>
      <c r="P25" s="97">
        <v>36</v>
      </c>
      <c r="R25" s="95">
        <v>56</v>
      </c>
      <c r="S25" s="101" t="s">
        <v>173</v>
      </c>
      <c r="T25" s="101"/>
      <c r="U25" s="81"/>
      <c r="V25" s="95">
        <v>66</v>
      </c>
      <c r="W25" s="97" t="s">
        <v>150</v>
      </c>
      <c r="X25" s="97">
        <v>56</v>
      </c>
      <c r="Y25" s="81"/>
      <c r="Z25" s="29">
        <v>76</v>
      </c>
      <c r="AA25" s="31"/>
      <c r="AB25" s="31">
        <v>52</v>
      </c>
      <c r="AC25" s="81"/>
    </row>
    <row r="26" spans="2:32" x14ac:dyDescent="0.25">
      <c r="B26" s="95">
        <v>3</v>
      </c>
      <c r="C26" s="100" t="s">
        <v>112</v>
      </c>
      <c r="D26" s="100"/>
      <c r="E26" s="87"/>
      <c r="F26" s="95">
        <v>3</v>
      </c>
      <c r="G26" s="100" t="s">
        <v>34</v>
      </c>
      <c r="H26" s="98"/>
      <c r="J26" s="95">
        <v>2</v>
      </c>
      <c r="K26" s="100" t="s">
        <v>41</v>
      </c>
      <c r="L26" s="98"/>
      <c r="M26" s="22"/>
      <c r="N26" s="95">
        <v>2</v>
      </c>
      <c r="O26" s="100" t="s">
        <v>48</v>
      </c>
      <c r="P26" s="100"/>
      <c r="R26" s="95">
        <v>2</v>
      </c>
      <c r="S26" s="100" t="s">
        <v>148</v>
      </c>
      <c r="T26" s="100"/>
      <c r="U26" s="81"/>
      <c r="V26" s="95">
        <v>3</v>
      </c>
      <c r="W26" s="100" t="s">
        <v>151</v>
      </c>
      <c r="X26" s="98"/>
      <c r="Y26" s="81"/>
      <c r="Z26" s="29">
        <v>2</v>
      </c>
      <c r="AA26" s="33" t="s">
        <v>63</v>
      </c>
      <c r="AB26" s="34"/>
      <c r="AC26" s="81"/>
    </row>
    <row r="27" spans="2:32" x14ac:dyDescent="0.25">
      <c r="B27" s="95">
        <v>50</v>
      </c>
      <c r="C27" s="102"/>
      <c r="D27" s="102"/>
      <c r="E27" s="87"/>
      <c r="F27" s="95">
        <v>50</v>
      </c>
      <c r="G27" s="99"/>
      <c r="H27" s="99"/>
      <c r="J27" s="95">
        <v>33</v>
      </c>
      <c r="K27" s="99"/>
      <c r="L27" s="99"/>
      <c r="M27" s="26"/>
      <c r="N27" s="95">
        <v>33</v>
      </c>
      <c r="O27" s="102"/>
      <c r="P27" s="99"/>
      <c r="R27" s="95">
        <v>33</v>
      </c>
      <c r="S27" s="99" t="s">
        <v>149</v>
      </c>
      <c r="T27" s="102"/>
      <c r="U27" s="81"/>
      <c r="V27" s="99">
        <v>50</v>
      </c>
      <c r="W27" s="99" t="s">
        <v>105</v>
      </c>
      <c r="X27" s="99"/>
      <c r="Y27" s="81"/>
      <c r="Z27" s="29">
        <v>33</v>
      </c>
      <c r="AA27" s="182"/>
      <c r="AB27" s="36"/>
      <c r="AC27" s="81"/>
    </row>
    <row r="29" spans="2:32" x14ac:dyDescent="0.25">
      <c r="B29" s="54">
        <v>17</v>
      </c>
      <c r="C29" s="55" t="s">
        <v>114</v>
      </c>
      <c r="D29" s="55"/>
      <c r="E29" s="81"/>
      <c r="F29" s="54">
        <v>27</v>
      </c>
      <c r="G29" s="55" t="s">
        <v>114</v>
      </c>
      <c r="H29" s="55"/>
      <c r="I29" s="81"/>
      <c r="J29" s="54">
        <v>37</v>
      </c>
      <c r="K29" s="55" t="s">
        <v>114</v>
      </c>
      <c r="L29" s="70">
        <v>11</v>
      </c>
      <c r="N29" s="54">
        <v>47</v>
      </c>
      <c r="O29" s="55" t="s">
        <v>114</v>
      </c>
      <c r="P29" s="55">
        <v>21</v>
      </c>
      <c r="Q29" s="38"/>
      <c r="R29" s="54">
        <v>57</v>
      </c>
      <c r="S29" s="55" t="s">
        <v>115</v>
      </c>
      <c r="T29" s="55">
        <v>21</v>
      </c>
      <c r="U29" s="38"/>
      <c r="V29" s="54">
        <v>67</v>
      </c>
      <c r="W29" s="55" t="s">
        <v>115</v>
      </c>
      <c r="X29" s="55">
        <v>21</v>
      </c>
      <c r="Y29" s="85"/>
      <c r="Z29" s="54">
        <v>77</v>
      </c>
      <c r="AA29" s="161" t="s">
        <v>115</v>
      </c>
      <c r="AB29" s="55">
        <v>58</v>
      </c>
      <c r="AC29" s="81"/>
      <c r="AD29" s="42"/>
      <c r="AE29" s="43" t="s">
        <v>157</v>
      </c>
      <c r="AF29" s="44"/>
    </row>
    <row r="30" spans="2:32" x14ac:dyDescent="0.25">
      <c r="B30" s="54">
        <v>3</v>
      </c>
      <c r="C30" s="69" t="s">
        <v>116</v>
      </c>
      <c r="D30" s="69"/>
      <c r="E30" s="81"/>
      <c r="F30" s="54">
        <v>3</v>
      </c>
      <c r="G30" s="69" t="s">
        <v>116</v>
      </c>
      <c r="H30" s="69"/>
      <c r="I30" s="81"/>
      <c r="J30" s="54">
        <v>3</v>
      </c>
      <c r="K30" s="57" t="s">
        <v>116</v>
      </c>
      <c r="L30" s="57"/>
      <c r="N30" s="56">
        <v>3</v>
      </c>
      <c r="O30" s="57" t="s">
        <v>116</v>
      </c>
      <c r="P30" s="57">
        <v>23</v>
      </c>
      <c r="Q30" s="38"/>
      <c r="R30" s="56">
        <v>4</v>
      </c>
      <c r="S30" s="57" t="s">
        <v>116</v>
      </c>
      <c r="T30" s="57">
        <v>23</v>
      </c>
      <c r="U30" s="38"/>
      <c r="V30" s="56">
        <v>4</v>
      </c>
      <c r="W30" s="57" t="s">
        <v>116</v>
      </c>
      <c r="X30" s="57">
        <v>23</v>
      </c>
      <c r="Y30" s="85"/>
      <c r="Z30" s="54">
        <v>4</v>
      </c>
      <c r="AA30" s="156" t="s">
        <v>116</v>
      </c>
      <c r="AB30" s="69"/>
      <c r="AC30" s="81"/>
      <c r="AD30" s="42"/>
      <c r="AE30" s="45" t="s">
        <v>174</v>
      </c>
      <c r="AF30" s="45"/>
    </row>
    <row r="31" spans="2:32" x14ac:dyDescent="0.25">
      <c r="B31" s="56">
        <v>50</v>
      </c>
      <c r="C31" s="56" t="s">
        <v>87</v>
      </c>
      <c r="D31" s="56"/>
      <c r="E31" s="81"/>
      <c r="F31" s="56">
        <v>50</v>
      </c>
      <c r="G31" s="56" t="s">
        <v>88</v>
      </c>
      <c r="H31" s="56"/>
      <c r="I31" s="81"/>
      <c r="J31" s="54">
        <v>50</v>
      </c>
      <c r="K31" s="56" t="s">
        <v>117</v>
      </c>
      <c r="L31" s="71"/>
      <c r="N31" s="54">
        <v>50</v>
      </c>
      <c r="O31" s="56" t="s">
        <v>118</v>
      </c>
      <c r="P31" s="56"/>
      <c r="Q31" s="38"/>
      <c r="R31" s="54">
        <v>67</v>
      </c>
      <c r="S31" s="56" t="s">
        <v>119</v>
      </c>
      <c r="T31" s="56"/>
      <c r="U31" s="38"/>
      <c r="V31" s="54">
        <v>67</v>
      </c>
      <c r="W31" s="56" t="s">
        <v>120</v>
      </c>
      <c r="X31" s="56"/>
      <c r="Y31" s="85"/>
      <c r="Z31" s="54">
        <v>67</v>
      </c>
      <c r="AA31" s="162" t="s">
        <v>176</v>
      </c>
      <c r="AB31" s="56"/>
      <c r="AC31" s="81"/>
      <c r="AD31" s="42">
        <v>200</v>
      </c>
      <c r="AE31" s="46"/>
      <c r="AF31" s="47"/>
    </row>
    <row r="32" spans="2:32" x14ac:dyDescent="0.25">
      <c r="B32" s="38"/>
      <c r="C32" s="38"/>
      <c r="D32" s="38"/>
      <c r="U32" s="81"/>
      <c r="AC32" s="81"/>
    </row>
    <row r="33" spans="2:32" x14ac:dyDescent="0.25">
      <c r="B33" s="103" t="s">
        <v>181</v>
      </c>
      <c r="C33" s="104"/>
      <c r="D33" s="104"/>
      <c r="E33" s="104"/>
      <c r="F33" s="105">
        <f>SUM(F34:F36)</f>
        <v>2613</v>
      </c>
      <c r="J33" s="48">
        <v>38</v>
      </c>
      <c r="K33" s="49" t="s">
        <v>111</v>
      </c>
      <c r="L33" s="49">
        <v>21</v>
      </c>
      <c r="M33" s="38"/>
      <c r="N33" s="48">
        <v>48</v>
      </c>
      <c r="O33" s="49" t="s">
        <v>111</v>
      </c>
      <c r="P33" s="49">
        <v>21</v>
      </c>
      <c r="Q33" s="28"/>
      <c r="R33" s="48">
        <v>58</v>
      </c>
      <c r="S33" s="49" t="s">
        <v>111</v>
      </c>
      <c r="T33" s="50"/>
      <c r="U33" s="82"/>
      <c r="V33" s="48">
        <v>68</v>
      </c>
      <c r="W33" s="49" t="s">
        <v>111</v>
      </c>
      <c r="X33" s="50"/>
      <c r="Z33" s="90">
        <v>78</v>
      </c>
      <c r="AA33" s="91" t="s">
        <v>152</v>
      </c>
      <c r="AB33" s="91"/>
      <c r="AC33" s="81"/>
      <c r="AD33" s="90">
        <v>86</v>
      </c>
      <c r="AE33" s="91" t="s">
        <v>152</v>
      </c>
      <c r="AF33" s="91">
        <v>58</v>
      </c>
    </row>
    <row r="34" spans="2:32" x14ac:dyDescent="0.25">
      <c r="B34" s="106" t="s">
        <v>183</v>
      </c>
      <c r="C34" s="107"/>
      <c r="D34" s="158"/>
      <c r="E34" s="107"/>
      <c r="F34" s="108">
        <f>SUM(B7,F7,J7,N7,R7,'MATRIZ CURRICULAR FINALIZADA'!V7,Z7,Z23,B11,F11,Z11,AD11,'MATRIZ CURRICULAR FINALIZADA'!V11,J11,N11,Z27,AD19,AD7,AD23,R11)</f>
        <v>1281</v>
      </c>
      <c r="J34" s="48">
        <v>5</v>
      </c>
      <c r="K34" s="51" t="s">
        <v>113</v>
      </c>
      <c r="L34" s="51">
        <v>23</v>
      </c>
      <c r="M34" s="28"/>
      <c r="N34" s="48">
        <v>6</v>
      </c>
      <c r="O34" s="51" t="s">
        <v>113</v>
      </c>
      <c r="P34" s="51">
        <v>23</v>
      </c>
      <c r="Q34" s="28"/>
      <c r="R34" s="48">
        <v>6</v>
      </c>
      <c r="S34" s="51" t="s">
        <v>113</v>
      </c>
      <c r="T34" s="51"/>
      <c r="U34" s="82"/>
      <c r="V34" s="48">
        <v>7</v>
      </c>
      <c r="W34" s="51" t="s">
        <v>113</v>
      </c>
      <c r="X34" s="51"/>
      <c r="Z34" s="92">
        <v>3</v>
      </c>
      <c r="AA34" s="93" t="s">
        <v>153</v>
      </c>
      <c r="AB34" s="93"/>
      <c r="AC34" s="81"/>
      <c r="AD34" s="92">
        <v>3</v>
      </c>
      <c r="AE34" s="93" t="s">
        <v>153</v>
      </c>
      <c r="AF34" s="93"/>
    </row>
    <row r="35" spans="2:32" x14ac:dyDescent="0.25">
      <c r="B35" s="109" t="s">
        <v>182</v>
      </c>
      <c r="C35" s="110"/>
      <c r="D35" s="110"/>
      <c r="E35" s="110"/>
      <c r="F35" s="111">
        <f>SUM(B15,B19,F15,J15,Z15,AD15,R15,B23,J19,N15,'MATRIZ CURRICULAR FINALIZADA'!V15,N19,'MATRIZ CURRICULAR FINALIZADA'!V19)</f>
        <v>582</v>
      </c>
      <c r="J35" s="48">
        <v>83</v>
      </c>
      <c r="K35" s="52"/>
      <c r="L35" s="52"/>
      <c r="M35" s="38"/>
      <c r="N35" s="48">
        <v>100</v>
      </c>
      <c r="O35" s="52"/>
      <c r="P35" s="52"/>
      <c r="Q35" s="28"/>
      <c r="R35" s="48">
        <v>100</v>
      </c>
      <c r="S35" s="52"/>
      <c r="T35" s="53"/>
      <c r="U35" s="82"/>
      <c r="V35" s="48">
        <v>117</v>
      </c>
      <c r="W35" s="52"/>
      <c r="X35" s="53"/>
      <c r="Z35" s="90">
        <v>50</v>
      </c>
      <c r="AA35" s="92" t="s">
        <v>154</v>
      </c>
      <c r="AB35" s="92"/>
      <c r="AC35" s="81"/>
      <c r="AD35" s="90">
        <v>50</v>
      </c>
      <c r="AE35" s="92" t="s">
        <v>161</v>
      </c>
      <c r="AF35" s="92"/>
    </row>
    <row r="36" spans="2:32" x14ac:dyDescent="0.25">
      <c r="B36" s="112" t="s">
        <v>184</v>
      </c>
      <c r="C36" s="113"/>
      <c r="D36" s="113"/>
      <c r="E36" s="113"/>
      <c r="F36" s="114">
        <f>SUM(B27,N23,R23,F27,F19,J27,N27,R27,R19,'MATRIZ CURRICULAR FINALIZADA'!V23,Z19,J23,'MATRIZ CURRICULAR FINALIZADA'!V27,F23)</f>
        <v>750</v>
      </c>
      <c r="AC36" s="81"/>
    </row>
    <row r="37" spans="2:32" x14ac:dyDescent="0.25">
      <c r="B37" s="115" t="s">
        <v>180</v>
      </c>
      <c r="C37" s="116"/>
      <c r="D37" s="116"/>
      <c r="E37" s="116"/>
      <c r="F37" s="117">
        <f>SUM(B31,F31,J31,N31,R31,'MATRIZ CURRICULAR FINALIZADA'!V31,Z31)</f>
        <v>401</v>
      </c>
      <c r="U37" s="27"/>
      <c r="AC37" s="81"/>
    </row>
    <row r="38" spans="2:32" x14ac:dyDescent="0.25">
      <c r="B38" s="121" t="s">
        <v>178</v>
      </c>
      <c r="C38" s="122"/>
      <c r="D38" s="122"/>
      <c r="E38" s="122"/>
      <c r="F38" s="123">
        <f>AD31</f>
        <v>200</v>
      </c>
      <c r="I38" s="28"/>
      <c r="J38" s="62" t="s">
        <v>123</v>
      </c>
      <c r="K38" s="63" t="s">
        <v>124</v>
      </c>
      <c r="L38" s="63" t="s">
        <v>125</v>
      </c>
      <c r="N38" s="60" t="s">
        <v>121</v>
      </c>
      <c r="O38" s="61" t="s">
        <v>122</v>
      </c>
      <c r="P38" s="28"/>
      <c r="S38" s="181" t="s">
        <v>185</v>
      </c>
      <c r="T38" s="18"/>
      <c r="U38" s="18"/>
      <c r="V38" s="88"/>
      <c r="W38" s="18"/>
      <c r="X38" s="18"/>
      <c r="Y38" s="18"/>
      <c r="Z38" s="18"/>
      <c r="AA38" s="18"/>
    </row>
    <row r="39" spans="2:32" x14ac:dyDescent="0.25">
      <c r="B39" s="124" t="s">
        <v>179</v>
      </c>
      <c r="C39" s="125"/>
      <c r="D39" s="125"/>
      <c r="E39" s="125"/>
      <c r="F39" s="126">
        <f>SUM(J35,N35,R35,V35)</f>
        <v>400</v>
      </c>
      <c r="I39" s="28"/>
      <c r="J39" s="62" t="s">
        <v>128</v>
      </c>
      <c r="K39" s="66" t="s">
        <v>103</v>
      </c>
      <c r="L39" s="66"/>
      <c r="N39" s="60" t="s">
        <v>126</v>
      </c>
      <c r="O39" s="61" t="s">
        <v>127</v>
      </c>
      <c r="P39" s="28"/>
      <c r="S39" s="181" t="s">
        <v>186</v>
      </c>
      <c r="T39" s="18"/>
      <c r="U39" s="18"/>
      <c r="V39" s="88"/>
      <c r="W39" s="18"/>
      <c r="X39" s="18"/>
      <c r="Y39" s="18"/>
      <c r="Z39" s="18"/>
      <c r="AA39" s="18"/>
      <c r="AB39" s="18"/>
      <c r="AC39" s="18"/>
    </row>
    <row r="40" spans="2:32" x14ac:dyDescent="0.25">
      <c r="B40" s="118" t="s">
        <v>177</v>
      </c>
      <c r="C40" s="119"/>
      <c r="D40" s="119"/>
      <c r="E40" s="119"/>
      <c r="F40" s="120">
        <f>SUM(Z35,AD35)</f>
        <v>100</v>
      </c>
      <c r="I40" s="28"/>
      <c r="J40" s="62" t="s">
        <v>131</v>
      </c>
      <c r="K40" s="65" t="s">
        <v>132</v>
      </c>
      <c r="L40" s="65"/>
      <c r="N40" s="60" t="s">
        <v>129</v>
      </c>
      <c r="O40" s="61" t="s">
        <v>130</v>
      </c>
      <c r="P40" s="28"/>
      <c r="S40" s="181" t="s">
        <v>231</v>
      </c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E40" s="145"/>
    </row>
    <row r="41" spans="2:32" x14ac:dyDescent="0.25">
      <c r="B41" s="184" t="s">
        <v>135</v>
      </c>
      <c r="C41" s="185"/>
      <c r="D41" s="37"/>
      <c r="E41" s="37"/>
      <c r="F41" s="157">
        <f>SUM(F34:F40)</f>
        <v>3714</v>
      </c>
      <c r="I41" s="28"/>
      <c r="N41" s="60" t="s">
        <v>133</v>
      </c>
      <c r="O41" s="61" t="s">
        <v>134</v>
      </c>
      <c r="P41" s="28"/>
      <c r="Y41" s="27"/>
      <c r="AA41" s="154"/>
      <c r="AC41" s="81"/>
      <c r="AE41" s="145"/>
    </row>
    <row r="42" spans="2:32" x14ac:dyDescent="0.25">
      <c r="P42" s="68"/>
      <c r="Y42" s="27"/>
      <c r="AA42" s="154"/>
      <c r="AC42" s="81"/>
      <c r="AE42" s="145"/>
    </row>
    <row r="43" spans="2:32" x14ac:dyDescent="0.25">
      <c r="B43" s="68"/>
      <c r="C43" s="68"/>
      <c r="D43" s="68"/>
      <c r="E43" s="27"/>
      <c r="F43" s="60"/>
      <c r="G43" s="61"/>
      <c r="H43" s="28"/>
      <c r="I43" s="28"/>
      <c r="J43" s="28"/>
      <c r="P43" s="28"/>
      <c r="AA43" s="154"/>
      <c r="AC43" s="81"/>
      <c r="AE43" s="145"/>
    </row>
    <row r="44" spans="2:32" x14ac:dyDescent="0.25">
      <c r="E44" s="27"/>
      <c r="P44" s="28"/>
      <c r="Q44" s="27"/>
      <c r="Z44" s="27"/>
      <c r="AA44" s="154"/>
      <c r="AB44" s="27"/>
      <c r="AC44" s="82"/>
      <c r="AD44" s="27"/>
      <c r="AE44" s="145"/>
      <c r="AF44" s="27"/>
    </row>
    <row r="45" spans="2:32" x14ac:dyDescent="0.25">
      <c r="P45" s="28"/>
      <c r="Q45" s="27"/>
      <c r="R45" s="38"/>
      <c r="S45" s="38"/>
      <c r="T45" s="38"/>
      <c r="V45" s="38"/>
      <c r="W45" s="94"/>
      <c r="X45" s="38"/>
      <c r="Z45" s="27"/>
      <c r="AA45" s="155"/>
      <c r="AB45" s="27"/>
      <c r="AC45" s="82"/>
      <c r="AD45" s="27"/>
      <c r="AE45" s="152"/>
      <c r="AF45" s="27"/>
    </row>
    <row r="46" spans="2:32" x14ac:dyDescent="0.25">
      <c r="V46" s="17"/>
      <c r="W46" s="17"/>
      <c r="X46" s="17"/>
      <c r="AC46" s="81"/>
    </row>
    <row r="47" spans="2:32" x14ac:dyDescent="0.25">
      <c r="U47" s="27"/>
      <c r="W47" s="17"/>
      <c r="X47" s="17"/>
      <c r="AC47" s="81"/>
    </row>
    <row r="48" spans="2:32" x14ac:dyDescent="0.25">
      <c r="O48" s="153"/>
      <c r="U48" s="27"/>
      <c r="AC48" s="81"/>
    </row>
    <row r="49" spans="13:29" x14ac:dyDescent="0.25">
      <c r="M49" s="18"/>
      <c r="N49" s="18"/>
      <c r="AC49" s="81"/>
    </row>
    <row r="50" spans="13:29" x14ac:dyDescent="0.25">
      <c r="M50" s="147"/>
      <c r="N50" s="147"/>
      <c r="AC50" s="81"/>
    </row>
  </sheetData>
  <mergeCells count="1">
    <mergeCell ref="B41:C41"/>
  </mergeCells>
  <pageMargins left="0.511811024" right="0.511811024" top="0.78740157499999996" bottom="0.78740157499999996" header="0.31496062000000002" footer="0.31496062000000002"/>
  <pageSetup paperSize="9" scale="6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23" zoomScale="95" zoomScaleNormal="95" workbookViewId="0">
      <selection activeCell="U46" sqref="U46"/>
    </sheetView>
  </sheetViews>
  <sheetFormatPr defaultRowHeight="15" x14ac:dyDescent="0.25"/>
  <cols>
    <col min="1" max="1" width="4" customWidth="1"/>
    <col min="2" max="2" width="16.140625" customWidth="1"/>
    <col min="3" max="3" width="3.42578125" customWidth="1"/>
    <col min="4" max="4" width="0.85546875" customWidth="1"/>
    <col min="5" max="5" width="4.140625" customWidth="1"/>
    <col min="6" max="6" width="14.85546875" customWidth="1"/>
    <col min="7" max="7" width="3.28515625" customWidth="1"/>
    <col min="8" max="8" width="0.5703125" customWidth="1"/>
    <col min="9" max="9" width="3.85546875" customWidth="1"/>
    <col min="10" max="10" width="15.28515625" customWidth="1"/>
    <col min="11" max="11" width="3.7109375" customWidth="1"/>
    <col min="12" max="12" width="0.5703125" customWidth="1"/>
    <col min="13" max="13" width="4.5703125" customWidth="1"/>
    <col min="14" max="14" width="14.85546875" customWidth="1"/>
    <col min="15" max="15" width="3.7109375" customWidth="1"/>
    <col min="16" max="16" width="0.5703125" customWidth="1"/>
    <col min="17" max="17" width="4.42578125" customWidth="1"/>
    <col min="18" max="18" width="16.28515625" customWidth="1"/>
    <col min="19" max="19" width="3.7109375" customWidth="1"/>
    <col min="20" max="20" width="0.5703125" customWidth="1"/>
    <col min="21" max="21" width="4.42578125" customWidth="1"/>
    <col min="22" max="22" width="16.42578125" customWidth="1"/>
    <col min="23" max="23" width="3.7109375" customWidth="1"/>
    <col min="24" max="24" width="0.7109375" customWidth="1"/>
    <col min="25" max="25" width="5" customWidth="1"/>
    <col min="26" max="26" width="16.28515625" customWidth="1"/>
    <col min="27" max="27" width="4" customWidth="1"/>
    <col min="28" max="28" width="0.7109375" customWidth="1"/>
    <col min="29" max="29" width="5.140625" customWidth="1"/>
    <col min="30" max="30" width="15.85546875" customWidth="1"/>
    <col min="31" max="31" width="4" customWidth="1"/>
  </cols>
  <sheetData>
    <row r="1" spans="1:31" x14ac:dyDescent="0.25">
      <c r="A1" s="19"/>
      <c r="B1" s="20" t="s">
        <v>76</v>
      </c>
      <c r="C1" s="21"/>
      <c r="D1" s="86"/>
      <c r="E1" s="23"/>
      <c r="F1" s="24" t="s">
        <v>77</v>
      </c>
      <c r="G1" s="25"/>
      <c r="H1" s="22"/>
      <c r="I1" s="23"/>
      <c r="J1" s="24" t="s">
        <v>78</v>
      </c>
      <c r="K1" s="25"/>
      <c r="L1" s="22"/>
      <c r="M1" s="23"/>
      <c r="N1" s="24" t="s">
        <v>79</v>
      </c>
      <c r="O1" s="25"/>
      <c r="P1" s="22"/>
      <c r="Q1" s="23"/>
      <c r="R1" s="24" t="s">
        <v>80</v>
      </c>
      <c r="S1" s="25"/>
      <c r="T1" s="89"/>
      <c r="U1" s="23"/>
      <c r="V1" s="24" t="s">
        <v>81</v>
      </c>
      <c r="W1" s="25"/>
      <c r="X1" s="27"/>
      <c r="Y1" s="23"/>
      <c r="Z1" s="24" t="s">
        <v>136</v>
      </c>
      <c r="AA1" s="25"/>
      <c r="AB1" s="82"/>
      <c r="AC1" s="23"/>
      <c r="AD1" s="24" t="s">
        <v>163</v>
      </c>
      <c r="AE1" s="25"/>
    </row>
    <row r="2" spans="1:3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x14ac:dyDescent="0.25">
      <c r="A3" s="29">
        <v>11</v>
      </c>
      <c r="B3" s="30" t="s">
        <v>82</v>
      </c>
      <c r="C3" s="31"/>
      <c r="D3" s="86"/>
      <c r="E3" s="32">
        <v>21</v>
      </c>
      <c r="F3" s="30" t="s">
        <v>83</v>
      </c>
      <c r="G3" s="31">
        <v>11</v>
      </c>
      <c r="H3" s="28"/>
      <c r="I3" s="29">
        <v>31</v>
      </c>
      <c r="J3" s="31" t="s">
        <v>82</v>
      </c>
      <c r="K3" s="30">
        <v>21</v>
      </c>
      <c r="L3" s="22"/>
      <c r="M3" s="32">
        <v>41</v>
      </c>
      <c r="N3" s="31" t="s">
        <v>82</v>
      </c>
      <c r="O3" s="30">
        <v>31</v>
      </c>
      <c r="P3" s="22"/>
      <c r="Q3" s="29">
        <v>51</v>
      </c>
      <c r="R3" s="31" t="s">
        <v>84</v>
      </c>
      <c r="S3" s="31">
        <v>45</v>
      </c>
      <c r="T3" s="86"/>
      <c r="U3" s="29">
        <v>61</v>
      </c>
      <c r="V3" s="31" t="s">
        <v>155</v>
      </c>
      <c r="W3" s="31">
        <v>51</v>
      </c>
      <c r="X3" s="27"/>
      <c r="Y3" s="29">
        <v>71</v>
      </c>
      <c r="Z3" s="31" t="s">
        <v>155</v>
      </c>
      <c r="AA3" s="31">
        <v>61</v>
      </c>
      <c r="AB3" s="82"/>
      <c r="AC3" s="29">
        <v>81</v>
      </c>
      <c r="AD3" s="30"/>
      <c r="AE3" s="30">
        <v>26</v>
      </c>
    </row>
    <row r="4" spans="1:31" x14ac:dyDescent="0.25">
      <c r="A4" s="29">
        <v>5</v>
      </c>
      <c r="B4" s="33" t="s">
        <v>85</v>
      </c>
      <c r="C4" s="34"/>
      <c r="D4" s="86"/>
      <c r="E4" s="29">
        <v>5</v>
      </c>
      <c r="F4" s="34" t="s">
        <v>85</v>
      </c>
      <c r="G4" s="34"/>
      <c r="H4" s="28"/>
      <c r="I4" s="29">
        <v>5</v>
      </c>
      <c r="J4" s="33" t="s">
        <v>86</v>
      </c>
      <c r="K4" s="33"/>
      <c r="L4" s="22"/>
      <c r="M4" s="29">
        <v>5</v>
      </c>
      <c r="N4" s="33" t="s">
        <v>86</v>
      </c>
      <c r="O4" s="33"/>
      <c r="P4" s="22"/>
      <c r="Q4" s="29">
        <v>4</v>
      </c>
      <c r="R4" s="33" t="s">
        <v>82</v>
      </c>
      <c r="S4" s="34"/>
      <c r="T4" s="86"/>
      <c r="U4" s="29">
        <v>4</v>
      </c>
      <c r="V4" s="33" t="s">
        <v>82</v>
      </c>
      <c r="W4" s="34"/>
      <c r="X4" s="27"/>
      <c r="Y4" s="29">
        <v>4</v>
      </c>
      <c r="Z4" s="33" t="s">
        <v>82</v>
      </c>
      <c r="AA4" s="34"/>
      <c r="AB4" s="82"/>
      <c r="AC4" s="29">
        <v>4</v>
      </c>
      <c r="AD4" s="33" t="s">
        <v>68</v>
      </c>
      <c r="AE4" s="33">
        <v>72</v>
      </c>
    </row>
    <row r="5" spans="1:31" x14ac:dyDescent="0.25">
      <c r="A5" s="29">
        <v>83</v>
      </c>
      <c r="B5" s="35" t="s">
        <v>87</v>
      </c>
      <c r="C5" s="36"/>
      <c r="D5" s="86"/>
      <c r="E5" s="32">
        <v>83</v>
      </c>
      <c r="F5" s="35" t="s">
        <v>88</v>
      </c>
      <c r="G5" s="36"/>
      <c r="H5" s="28"/>
      <c r="I5" s="29">
        <v>83</v>
      </c>
      <c r="J5" s="36" t="s">
        <v>87</v>
      </c>
      <c r="K5" s="35"/>
      <c r="L5" s="22"/>
      <c r="M5" s="29">
        <v>83</v>
      </c>
      <c r="N5" s="36" t="s">
        <v>88</v>
      </c>
      <c r="O5" s="36"/>
      <c r="P5" s="22"/>
      <c r="Q5" s="29">
        <v>67</v>
      </c>
      <c r="R5" s="36" t="s">
        <v>87</v>
      </c>
      <c r="S5" s="36"/>
      <c r="T5" s="86"/>
      <c r="U5" s="29">
        <v>67</v>
      </c>
      <c r="V5" s="36" t="s">
        <v>88</v>
      </c>
      <c r="W5" s="36"/>
      <c r="X5" s="27"/>
      <c r="Y5" s="29">
        <v>67</v>
      </c>
      <c r="Z5" s="36" t="s">
        <v>117</v>
      </c>
      <c r="AA5" s="36"/>
      <c r="AB5" s="82"/>
      <c r="AC5" s="29">
        <v>67</v>
      </c>
      <c r="AD5" s="35"/>
      <c r="AE5" s="35"/>
    </row>
    <row r="6" spans="1:31" x14ac:dyDescent="0.25">
      <c r="A6" s="37"/>
      <c r="B6" s="37"/>
      <c r="C6" s="37"/>
      <c r="D6" s="68"/>
      <c r="E6" s="37"/>
      <c r="F6" s="37"/>
      <c r="G6" s="37"/>
      <c r="H6" s="28"/>
      <c r="I6" s="37"/>
      <c r="J6" s="37"/>
      <c r="K6" s="37"/>
      <c r="L6" s="28"/>
      <c r="M6" s="39"/>
      <c r="N6" s="39"/>
      <c r="O6" s="39"/>
      <c r="P6" s="28"/>
      <c r="Q6" s="38"/>
      <c r="R6" s="38"/>
      <c r="S6" s="41"/>
      <c r="T6" s="85"/>
      <c r="U6" s="38"/>
      <c r="V6" s="38"/>
      <c r="W6" s="38"/>
      <c r="X6" s="27"/>
      <c r="Y6" s="38"/>
      <c r="Z6" s="38"/>
      <c r="AA6" s="38"/>
      <c r="AB6" s="82"/>
      <c r="AC6" s="38"/>
      <c r="AD6" s="38"/>
      <c r="AE6" s="38"/>
    </row>
    <row r="7" spans="1:31" x14ac:dyDescent="0.25">
      <c r="A7" s="29">
        <v>12</v>
      </c>
      <c r="B7" s="31" t="s">
        <v>82</v>
      </c>
      <c r="C7" s="30"/>
      <c r="D7" s="86"/>
      <c r="E7" s="29">
        <v>22</v>
      </c>
      <c r="F7" s="31" t="s">
        <v>83</v>
      </c>
      <c r="G7" s="31">
        <v>12</v>
      </c>
      <c r="H7" s="22"/>
      <c r="I7" s="29">
        <v>32</v>
      </c>
      <c r="J7" s="31" t="s">
        <v>82</v>
      </c>
      <c r="K7" s="31">
        <v>21</v>
      </c>
      <c r="L7" s="26"/>
      <c r="M7" s="29">
        <v>42</v>
      </c>
      <c r="N7" s="31" t="s">
        <v>83</v>
      </c>
      <c r="O7" s="31">
        <v>32</v>
      </c>
      <c r="P7" s="87"/>
      <c r="Q7" s="29">
        <v>52</v>
      </c>
      <c r="R7" s="31" t="s">
        <v>83</v>
      </c>
      <c r="S7" s="31">
        <v>42</v>
      </c>
      <c r="T7" s="81"/>
      <c r="U7" s="29">
        <v>62</v>
      </c>
      <c r="V7" s="31" t="s">
        <v>82</v>
      </c>
      <c r="W7" s="31">
        <v>21</v>
      </c>
      <c r="Y7" s="29">
        <v>72</v>
      </c>
      <c r="Z7" s="31" t="s">
        <v>82</v>
      </c>
      <c r="AA7" s="31">
        <v>62</v>
      </c>
      <c r="AB7" s="82"/>
      <c r="AC7" s="29">
        <v>82</v>
      </c>
      <c r="AD7" s="31" t="s">
        <v>82</v>
      </c>
      <c r="AE7" s="31">
        <v>72</v>
      </c>
    </row>
    <row r="8" spans="1:31" x14ac:dyDescent="0.25">
      <c r="A8" s="29">
        <v>2</v>
      </c>
      <c r="B8" s="33" t="s">
        <v>140</v>
      </c>
      <c r="C8" s="33"/>
      <c r="D8" s="86"/>
      <c r="E8" s="29">
        <v>2</v>
      </c>
      <c r="F8" s="33" t="s">
        <v>140</v>
      </c>
      <c r="G8" s="34"/>
      <c r="H8" s="22"/>
      <c r="I8" s="29">
        <v>5</v>
      </c>
      <c r="J8" s="33" t="s">
        <v>91</v>
      </c>
      <c r="K8" s="34"/>
      <c r="L8" s="26"/>
      <c r="M8" s="29">
        <v>5</v>
      </c>
      <c r="N8" s="33" t="s">
        <v>91</v>
      </c>
      <c r="O8" s="34"/>
      <c r="P8" s="87"/>
      <c r="Q8" s="29">
        <v>2</v>
      </c>
      <c r="R8" s="33" t="s">
        <v>91</v>
      </c>
      <c r="S8" s="34"/>
      <c r="T8" s="81"/>
      <c r="U8" s="29">
        <v>5</v>
      </c>
      <c r="V8" s="40" t="s">
        <v>156</v>
      </c>
      <c r="W8" s="34">
        <v>22</v>
      </c>
      <c r="Y8" s="29">
        <v>5</v>
      </c>
      <c r="Z8" s="40" t="s">
        <v>156</v>
      </c>
      <c r="AA8" s="34"/>
      <c r="AB8" s="82"/>
      <c r="AC8" s="29">
        <v>3</v>
      </c>
      <c r="AD8" s="40" t="s">
        <v>156</v>
      </c>
      <c r="AE8" s="34"/>
    </row>
    <row r="9" spans="1:31" x14ac:dyDescent="0.25">
      <c r="A9" s="29">
        <v>33</v>
      </c>
      <c r="B9" s="36" t="s">
        <v>87</v>
      </c>
      <c r="C9" s="35"/>
      <c r="D9" s="86"/>
      <c r="E9" s="29">
        <v>33</v>
      </c>
      <c r="F9" s="36" t="s">
        <v>88</v>
      </c>
      <c r="G9" s="36"/>
      <c r="H9" s="22"/>
      <c r="I9" s="29">
        <v>83</v>
      </c>
      <c r="J9" s="36" t="s">
        <v>87</v>
      </c>
      <c r="K9" s="36"/>
      <c r="L9" s="26"/>
      <c r="M9" s="29">
        <v>83</v>
      </c>
      <c r="N9" s="36" t="s">
        <v>88</v>
      </c>
      <c r="O9" s="36"/>
      <c r="P9" s="87"/>
      <c r="Q9" s="29">
        <v>33</v>
      </c>
      <c r="R9" s="36" t="s">
        <v>117</v>
      </c>
      <c r="S9" s="36"/>
      <c r="T9" s="81"/>
      <c r="U9" s="29">
        <v>83</v>
      </c>
      <c r="V9" s="36" t="s">
        <v>92</v>
      </c>
      <c r="W9" s="36"/>
      <c r="Y9" s="29">
        <v>83</v>
      </c>
      <c r="Z9" s="36" t="s">
        <v>89</v>
      </c>
      <c r="AA9" s="36"/>
      <c r="AB9" s="82"/>
      <c r="AC9" s="29">
        <v>50</v>
      </c>
      <c r="AD9" s="36" t="s">
        <v>90</v>
      </c>
      <c r="AE9" s="36"/>
    </row>
    <row r="10" spans="1:31" x14ac:dyDescent="0.25">
      <c r="A10" s="37"/>
      <c r="B10" s="37"/>
      <c r="C10" s="37"/>
      <c r="D10" s="85"/>
      <c r="E10" s="39"/>
      <c r="F10" s="39"/>
      <c r="G10" s="39"/>
      <c r="H10" s="28"/>
      <c r="I10" s="39"/>
      <c r="J10" s="39"/>
      <c r="K10" s="39"/>
      <c r="L10" s="28"/>
      <c r="M10" s="39"/>
      <c r="N10" s="39"/>
      <c r="O10" s="39"/>
      <c r="P10" s="28"/>
      <c r="Q10" s="39"/>
      <c r="R10" s="39"/>
      <c r="S10" s="39"/>
      <c r="T10" s="85"/>
      <c r="U10" s="38"/>
      <c r="V10" s="38"/>
      <c r="W10" s="38"/>
      <c r="X10" s="27"/>
      <c r="Y10" s="38"/>
      <c r="Z10" s="38"/>
      <c r="AA10" s="38"/>
      <c r="AB10" s="82"/>
      <c r="AC10" s="38"/>
      <c r="AD10" s="38"/>
      <c r="AE10" s="38"/>
    </row>
    <row r="11" spans="1:31" x14ac:dyDescent="0.25">
      <c r="A11" s="72">
        <v>13</v>
      </c>
      <c r="B11" s="76" t="s">
        <v>106</v>
      </c>
      <c r="C11" s="76"/>
      <c r="D11" s="86"/>
      <c r="E11" s="72">
        <v>23</v>
      </c>
      <c r="F11" s="76"/>
      <c r="G11" s="76">
        <v>15</v>
      </c>
      <c r="H11" s="22"/>
      <c r="I11" s="72">
        <v>33</v>
      </c>
      <c r="J11" s="73" t="s">
        <v>164</v>
      </c>
      <c r="K11" s="76">
        <v>23</v>
      </c>
      <c r="L11" s="22"/>
      <c r="M11" s="80">
        <v>43</v>
      </c>
      <c r="N11" s="74" t="s">
        <v>172</v>
      </c>
      <c r="O11" s="74">
        <v>33</v>
      </c>
      <c r="Q11" s="72">
        <v>53</v>
      </c>
      <c r="R11" s="76" t="s">
        <v>169</v>
      </c>
      <c r="S11" s="76">
        <v>21</v>
      </c>
      <c r="U11" s="80">
        <v>63</v>
      </c>
      <c r="V11" s="76" t="s">
        <v>169</v>
      </c>
      <c r="W11" s="74">
        <v>53</v>
      </c>
      <c r="Y11" s="72">
        <v>73</v>
      </c>
      <c r="Z11" s="76" t="s">
        <v>207</v>
      </c>
      <c r="AA11" s="74">
        <v>24</v>
      </c>
      <c r="AB11" s="82"/>
      <c r="AC11" s="72">
        <v>83</v>
      </c>
      <c r="AD11" s="74" t="s">
        <v>147</v>
      </c>
      <c r="AE11" s="74"/>
    </row>
    <row r="12" spans="1:31" x14ac:dyDescent="0.25">
      <c r="A12" s="72">
        <v>3</v>
      </c>
      <c r="B12" s="77" t="s">
        <v>103</v>
      </c>
      <c r="C12" s="78"/>
      <c r="D12" s="86"/>
      <c r="E12" s="72">
        <v>3</v>
      </c>
      <c r="F12" s="73" t="s">
        <v>165</v>
      </c>
      <c r="G12" s="78"/>
      <c r="H12" s="22"/>
      <c r="I12" s="72">
        <v>2</v>
      </c>
      <c r="J12" s="77" t="s">
        <v>166</v>
      </c>
      <c r="K12" s="78"/>
      <c r="L12" s="22"/>
      <c r="M12" s="72">
        <v>3</v>
      </c>
      <c r="N12" s="73" t="s">
        <v>175</v>
      </c>
      <c r="O12" s="73"/>
      <c r="Q12" s="72">
        <v>3</v>
      </c>
      <c r="R12" s="73" t="s">
        <v>108</v>
      </c>
      <c r="S12" s="78">
        <v>22</v>
      </c>
      <c r="U12" s="72">
        <v>3</v>
      </c>
      <c r="V12" s="73" t="s">
        <v>108</v>
      </c>
      <c r="W12" s="73"/>
      <c r="Y12" s="72">
        <v>3</v>
      </c>
      <c r="Z12" s="73" t="s">
        <v>208</v>
      </c>
      <c r="AA12" s="73"/>
      <c r="AB12" s="82"/>
      <c r="AC12" s="72">
        <v>2</v>
      </c>
      <c r="AD12" s="73" t="s">
        <v>103</v>
      </c>
      <c r="AE12" s="73"/>
    </row>
    <row r="13" spans="1:31" x14ac:dyDescent="0.25">
      <c r="A13" s="72">
        <v>50</v>
      </c>
      <c r="B13" s="73" t="s">
        <v>95</v>
      </c>
      <c r="C13" s="79"/>
      <c r="D13" s="86"/>
      <c r="E13" s="72">
        <v>50</v>
      </c>
      <c r="F13" s="79"/>
      <c r="G13" s="75"/>
      <c r="H13" s="22"/>
      <c r="I13" s="72">
        <v>33</v>
      </c>
      <c r="J13" s="79"/>
      <c r="K13" s="75"/>
      <c r="L13" s="22"/>
      <c r="M13" s="80">
        <v>50</v>
      </c>
      <c r="N13" s="75" t="s">
        <v>82</v>
      </c>
      <c r="O13" s="75"/>
      <c r="Q13" s="72">
        <v>50</v>
      </c>
      <c r="R13" s="79" t="s">
        <v>170</v>
      </c>
      <c r="S13" s="79"/>
      <c r="U13" s="75">
        <v>50</v>
      </c>
      <c r="V13" s="79" t="s">
        <v>171</v>
      </c>
      <c r="W13" s="79"/>
      <c r="Y13" s="79">
        <v>50</v>
      </c>
      <c r="Z13" s="79" t="s">
        <v>209</v>
      </c>
      <c r="AA13" s="79"/>
      <c r="AB13" s="82"/>
      <c r="AC13" s="72">
        <v>33</v>
      </c>
      <c r="AD13" s="75" t="s">
        <v>95</v>
      </c>
      <c r="AE13" s="75"/>
    </row>
    <row r="14" spans="1:31" x14ac:dyDescent="0.25">
      <c r="A14" s="37"/>
      <c r="B14" s="37"/>
      <c r="C14" s="37"/>
      <c r="D14" s="85"/>
      <c r="E14" s="27"/>
      <c r="F14" s="27"/>
      <c r="G14" s="27"/>
      <c r="H14" s="28"/>
      <c r="I14" s="41"/>
      <c r="J14" s="41"/>
      <c r="K14" s="41"/>
      <c r="L14" s="28"/>
      <c r="M14" s="41"/>
      <c r="N14" s="41"/>
      <c r="O14" s="41"/>
      <c r="P14" s="28"/>
      <c r="Q14" s="41"/>
      <c r="R14" s="41"/>
      <c r="S14" s="41"/>
      <c r="T14" s="85"/>
      <c r="U14" s="38"/>
      <c r="V14" s="38"/>
      <c r="W14" s="38"/>
      <c r="X14" s="27"/>
      <c r="Y14" s="38"/>
      <c r="Z14" s="38"/>
      <c r="AA14" s="28"/>
      <c r="AB14" s="82"/>
    </row>
    <row r="15" spans="1:31" x14ac:dyDescent="0.25">
      <c r="A15" s="72">
        <v>14</v>
      </c>
      <c r="B15" s="76" t="s">
        <v>137</v>
      </c>
      <c r="C15" s="76"/>
      <c r="D15" s="87"/>
      <c r="E15" s="95">
        <v>24</v>
      </c>
      <c r="F15" s="97" t="s">
        <v>210</v>
      </c>
      <c r="G15" s="97"/>
      <c r="H15" s="38"/>
      <c r="I15" s="80">
        <v>34</v>
      </c>
      <c r="J15" s="74"/>
      <c r="K15" s="74">
        <v>23</v>
      </c>
      <c r="M15" s="72">
        <v>44</v>
      </c>
      <c r="N15" s="76" t="s">
        <v>168</v>
      </c>
      <c r="O15" s="74">
        <v>24</v>
      </c>
      <c r="Q15" s="95">
        <v>54</v>
      </c>
      <c r="R15" s="101" t="s">
        <v>107</v>
      </c>
      <c r="S15" s="101"/>
      <c r="T15" s="81"/>
      <c r="U15" s="72">
        <v>65</v>
      </c>
      <c r="V15" s="74" t="s">
        <v>160</v>
      </c>
      <c r="W15" s="74"/>
      <c r="X15" s="27"/>
      <c r="Y15" s="95">
        <v>74</v>
      </c>
      <c r="Z15" s="97" t="s">
        <v>144</v>
      </c>
      <c r="AA15" s="97"/>
      <c r="AC15" s="29">
        <v>84</v>
      </c>
      <c r="AD15" s="30" t="s">
        <v>82</v>
      </c>
      <c r="AE15" s="30">
        <v>21</v>
      </c>
    </row>
    <row r="16" spans="1:31" x14ac:dyDescent="0.25">
      <c r="A16" s="72">
        <v>3</v>
      </c>
      <c r="B16" s="77" t="s">
        <v>103</v>
      </c>
      <c r="C16" s="78"/>
      <c r="D16" s="87"/>
      <c r="E16" s="95">
        <v>3</v>
      </c>
      <c r="F16" s="100" t="s">
        <v>158</v>
      </c>
      <c r="G16" s="98"/>
      <c r="H16" s="38"/>
      <c r="I16" s="72">
        <v>2</v>
      </c>
      <c r="J16" s="73" t="s">
        <v>32</v>
      </c>
      <c r="K16" s="73"/>
      <c r="M16" s="83">
        <v>2</v>
      </c>
      <c r="N16" s="73" t="s">
        <v>167</v>
      </c>
      <c r="O16" s="73"/>
      <c r="Q16" s="95">
        <v>4</v>
      </c>
      <c r="R16" s="100" t="s">
        <v>90</v>
      </c>
      <c r="S16" s="100"/>
      <c r="T16" s="81"/>
      <c r="U16" s="72">
        <v>2</v>
      </c>
      <c r="V16" s="73" t="s">
        <v>162</v>
      </c>
      <c r="W16" s="73"/>
      <c r="X16" s="27"/>
      <c r="Y16" s="99">
        <v>3</v>
      </c>
      <c r="Z16" s="100" t="s">
        <v>145</v>
      </c>
      <c r="AA16" s="100"/>
      <c r="AC16" s="29">
        <v>4</v>
      </c>
      <c r="AD16" s="33" t="s">
        <v>206</v>
      </c>
      <c r="AE16" s="33"/>
    </row>
    <row r="17" spans="1:31" x14ac:dyDescent="0.25">
      <c r="A17" s="72">
        <v>50</v>
      </c>
      <c r="B17" s="73" t="s">
        <v>95</v>
      </c>
      <c r="C17" s="75"/>
      <c r="D17" s="87"/>
      <c r="E17" s="95">
        <v>50</v>
      </c>
      <c r="F17" s="99" t="s">
        <v>159</v>
      </c>
      <c r="G17" s="99"/>
      <c r="H17" s="38"/>
      <c r="I17" s="80">
        <v>33</v>
      </c>
      <c r="J17" s="75"/>
      <c r="K17" s="75"/>
      <c r="M17" s="72">
        <v>33</v>
      </c>
      <c r="N17" s="79" t="s">
        <v>143</v>
      </c>
      <c r="O17" s="75"/>
      <c r="Q17" s="95">
        <v>67</v>
      </c>
      <c r="R17" s="102"/>
      <c r="S17" s="102"/>
      <c r="T17" s="81"/>
      <c r="U17" s="72">
        <v>33</v>
      </c>
      <c r="V17" s="75"/>
      <c r="W17" s="75"/>
      <c r="X17" s="27"/>
      <c r="Y17" s="95">
        <v>50</v>
      </c>
      <c r="Z17" s="99" t="s">
        <v>146</v>
      </c>
      <c r="AA17" s="99"/>
      <c r="AC17" s="29">
        <v>67</v>
      </c>
      <c r="AD17" s="35"/>
      <c r="AE17" s="35"/>
    </row>
    <row r="18" spans="1:31" x14ac:dyDescent="0.25">
      <c r="A18" s="37"/>
      <c r="B18" s="37"/>
      <c r="C18" s="37"/>
      <c r="D18" s="85"/>
      <c r="E18" s="39"/>
      <c r="F18" s="39"/>
      <c r="G18" s="39"/>
      <c r="H18" s="28"/>
      <c r="I18" s="39"/>
      <c r="J18" s="39"/>
      <c r="K18" s="39"/>
      <c r="L18" s="28"/>
      <c r="M18" s="39"/>
      <c r="N18" s="39"/>
      <c r="O18" s="39"/>
      <c r="P18" s="28"/>
      <c r="Q18" s="39"/>
      <c r="R18" s="39"/>
      <c r="S18" s="39"/>
      <c r="T18" s="85"/>
      <c r="U18" s="38"/>
      <c r="V18" s="38"/>
      <c r="W18" s="38"/>
      <c r="X18" s="27"/>
      <c r="AB18" s="82"/>
    </row>
    <row r="19" spans="1:31" x14ac:dyDescent="0.25">
      <c r="A19" s="72">
        <v>15</v>
      </c>
      <c r="B19" s="74" t="s">
        <v>138</v>
      </c>
      <c r="C19" s="76"/>
      <c r="D19" s="86"/>
      <c r="E19" s="95">
        <v>25</v>
      </c>
      <c r="F19" s="97" t="s">
        <v>141</v>
      </c>
      <c r="G19" s="101">
        <v>16</v>
      </c>
      <c r="H19" s="26"/>
      <c r="I19" s="95">
        <v>35</v>
      </c>
      <c r="J19" s="97" t="s">
        <v>100</v>
      </c>
      <c r="K19" s="101">
        <v>16</v>
      </c>
      <c r="L19" s="22"/>
      <c r="M19" s="95">
        <v>45</v>
      </c>
      <c r="N19" s="96" t="s">
        <v>93</v>
      </c>
      <c r="O19" s="97">
        <v>25</v>
      </c>
      <c r="Q19" s="95">
        <v>55</v>
      </c>
      <c r="R19" s="97" t="s">
        <v>142</v>
      </c>
      <c r="S19" s="97">
        <v>45</v>
      </c>
      <c r="T19" s="81"/>
      <c r="U19" s="95">
        <v>64</v>
      </c>
      <c r="V19" s="97" t="s">
        <v>109</v>
      </c>
      <c r="W19" s="97"/>
      <c r="X19" s="38"/>
      <c r="Y19" s="29">
        <v>75</v>
      </c>
      <c r="Z19" s="31" t="s">
        <v>82</v>
      </c>
      <c r="AA19" s="31">
        <v>21</v>
      </c>
      <c r="AB19" s="81"/>
      <c r="AC19" s="29">
        <v>85</v>
      </c>
      <c r="AD19" s="31" t="s">
        <v>94</v>
      </c>
      <c r="AE19" s="30">
        <v>21</v>
      </c>
    </row>
    <row r="20" spans="1:31" x14ac:dyDescent="0.25">
      <c r="A20" s="72">
        <v>4</v>
      </c>
      <c r="B20" s="73" t="s">
        <v>103</v>
      </c>
      <c r="C20" s="78"/>
      <c r="D20" s="86"/>
      <c r="E20" s="95">
        <v>5</v>
      </c>
      <c r="F20" s="100" t="s">
        <v>101</v>
      </c>
      <c r="G20" s="100"/>
      <c r="H20" s="26"/>
      <c r="I20" s="95">
        <v>4</v>
      </c>
      <c r="J20" s="100" t="s">
        <v>102</v>
      </c>
      <c r="K20" s="100"/>
      <c r="L20" s="22"/>
      <c r="M20" s="95">
        <v>4</v>
      </c>
      <c r="N20" s="96" t="s">
        <v>96</v>
      </c>
      <c r="O20" s="98">
        <v>35</v>
      </c>
      <c r="Q20" s="95">
        <v>4</v>
      </c>
      <c r="R20" s="100" t="s">
        <v>96</v>
      </c>
      <c r="S20" s="98"/>
      <c r="T20" s="81"/>
      <c r="U20" s="95">
        <v>3</v>
      </c>
      <c r="V20" s="100" t="s">
        <v>90</v>
      </c>
      <c r="W20" s="98"/>
      <c r="X20" s="38"/>
      <c r="Y20" s="29">
        <v>3</v>
      </c>
      <c r="Z20" s="33" t="s">
        <v>110</v>
      </c>
      <c r="AA20" s="34"/>
      <c r="AB20" s="81"/>
      <c r="AC20" s="29">
        <v>3</v>
      </c>
      <c r="AD20" s="33" t="s">
        <v>99</v>
      </c>
      <c r="AE20" s="33"/>
    </row>
    <row r="21" spans="1:31" x14ac:dyDescent="0.25">
      <c r="A21" s="72">
        <v>67</v>
      </c>
      <c r="B21" s="75" t="s">
        <v>95</v>
      </c>
      <c r="C21" s="79"/>
      <c r="D21" s="86"/>
      <c r="E21" s="95">
        <v>83</v>
      </c>
      <c r="F21" s="99" t="s">
        <v>82</v>
      </c>
      <c r="G21" s="102"/>
      <c r="H21" s="26"/>
      <c r="I21" s="95">
        <v>67</v>
      </c>
      <c r="J21" s="99" t="s">
        <v>104</v>
      </c>
      <c r="K21" s="99"/>
      <c r="L21" s="22"/>
      <c r="M21" s="99">
        <v>67</v>
      </c>
      <c r="N21" s="99" t="s">
        <v>97</v>
      </c>
      <c r="O21" s="99"/>
      <c r="Q21" s="99">
        <v>67</v>
      </c>
      <c r="R21" s="99" t="s">
        <v>98</v>
      </c>
      <c r="S21" s="99"/>
      <c r="T21" s="81"/>
      <c r="U21" s="95">
        <v>50</v>
      </c>
      <c r="V21" s="99"/>
      <c r="W21" s="99"/>
      <c r="X21" s="38"/>
      <c r="Y21" s="29">
        <v>50</v>
      </c>
      <c r="Z21" s="36"/>
      <c r="AA21" s="36"/>
      <c r="AB21" s="81"/>
      <c r="AC21" s="36">
        <v>50</v>
      </c>
      <c r="AD21" s="36"/>
      <c r="AE21" s="36"/>
    </row>
    <row r="22" spans="1:31" x14ac:dyDescent="0.25">
      <c r="A22" s="37"/>
      <c r="B22" s="37"/>
      <c r="C22" s="37"/>
      <c r="D22" s="85"/>
      <c r="E22" s="41"/>
      <c r="F22" s="41"/>
      <c r="G22" s="41"/>
      <c r="H22" s="28"/>
      <c r="I22" s="41"/>
      <c r="J22" s="41"/>
      <c r="K22" s="41"/>
      <c r="L22" s="28"/>
      <c r="M22" s="41"/>
      <c r="N22" s="41"/>
      <c r="O22" s="41"/>
      <c r="P22" s="28"/>
      <c r="Q22" s="28"/>
      <c r="R22" s="28"/>
      <c r="S22" s="41"/>
      <c r="T22" s="85"/>
      <c r="X22" s="27"/>
      <c r="Y22" s="38"/>
      <c r="Z22" s="38"/>
      <c r="AA22" s="38"/>
      <c r="AB22" s="82"/>
    </row>
    <row r="23" spans="1:31" x14ac:dyDescent="0.25">
      <c r="A23" s="95">
        <v>16</v>
      </c>
      <c r="B23" s="100" t="s">
        <v>139</v>
      </c>
      <c r="C23" s="101"/>
      <c r="D23" s="87"/>
      <c r="E23" s="95">
        <v>26</v>
      </c>
      <c r="F23" s="97"/>
      <c r="G23" s="97">
        <v>16</v>
      </c>
      <c r="I23" s="95">
        <v>36</v>
      </c>
      <c r="J23" s="97"/>
      <c r="K23" s="101">
        <v>24</v>
      </c>
      <c r="L23" s="26"/>
      <c r="M23" s="95">
        <v>46</v>
      </c>
      <c r="N23" s="101"/>
      <c r="O23" s="97">
        <v>36</v>
      </c>
      <c r="Q23" s="95">
        <v>56</v>
      </c>
      <c r="R23" s="101" t="s">
        <v>173</v>
      </c>
      <c r="S23" s="101"/>
      <c r="T23" s="81"/>
      <c r="U23" s="95">
        <v>66</v>
      </c>
      <c r="V23" s="97" t="s">
        <v>150</v>
      </c>
      <c r="W23" s="97">
        <v>56</v>
      </c>
      <c r="X23" s="81"/>
      <c r="Y23" s="29">
        <v>76</v>
      </c>
      <c r="Z23" s="31"/>
      <c r="AA23" s="31">
        <v>52</v>
      </c>
      <c r="AB23" s="81"/>
    </row>
    <row r="24" spans="1:31" x14ac:dyDescent="0.25">
      <c r="A24" s="95">
        <v>3</v>
      </c>
      <c r="B24" s="100" t="s">
        <v>112</v>
      </c>
      <c r="C24" s="100"/>
      <c r="D24" s="87"/>
      <c r="E24" s="95">
        <v>3</v>
      </c>
      <c r="F24" s="100" t="s">
        <v>34</v>
      </c>
      <c r="G24" s="98"/>
      <c r="I24" s="95">
        <v>2</v>
      </c>
      <c r="J24" s="100" t="s">
        <v>41</v>
      </c>
      <c r="K24" s="98"/>
      <c r="L24" s="22"/>
      <c r="M24" s="95">
        <v>2</v>
      </c>
      <c r="N24" s="100" t="s">
        <v>48</v>
      </c>
      <c r="O24" s="100"/>
      <c r="Q24" s="95">
        <v>2</v>
      </c>
      <c r="R24" s="100" t="s">
        <v>148</v>
      </c>
      <c r="S24" s="100"/>
      <c r="T24" s="81"/>
      <c r="U24" s="95">
        <v>3</v>
      </c>
      <c r="V24" s="100" t="s">
        <v>151</v>
      </c>
      <c r="W24" s="98"/>
      <c r="X24" s="81"/>
      <c r="Y24" s="29">
        <v>2</v>
      </c>
      <c r="Z24" s="33" t="s">
        <v>63</v>
      </c>
      <c r="AA24" s="34"/>
      <c r="AB24" s="81"/>
    </row>
    <row r="25" spans="1:31" x14ac:dyDescent="0.25">
      <c r="A25" s="95">
        <v>50</v>
      </c>
      <c r="B25" s="102"/>
      <c r="C25" s="102"/>
      <c r="D25" s="87"/>
      <c r="E25" s="95">
        <v>50</v>
      </c>
      <c r="F25" s="99"/>
      <c r="G25" s="99"/>
      <c r="I25" s="95">
        <v>33</v>
      </c>
      <c r="J25" s="99"/>
      <c r="K25" s="99"/>
      <c r="L25" s="26"/>
      <c r="M25" s="95">
        <v>33</v>
      </c>
      <c r="N25" s="102"/>
      <c r="O25" s="99"/>
      <c r="Q25" s="95">
        <v>33</v>
      </c>
      <c r="R25" s="99" t="s">
        <v>149</v>
      </c>
      <c r="S25" s="102"/>
      <c r="T25" s="81"/>
      <c r="U25" s="99">
        <v>50</v>
      </c>
      <c r="V25" s="99" t="s">
        <v>105</v>
      </c>
      <c r="W25" s="99"/>
      <c r="X25" s="81"/>
      <c r="Y25" s="29">
        <v>33</v>
      </c>
      <c r="Z25" s="36"/>
      <c r="AA25" s="36"/>
      <c r="AB25" s="81"/>
    </row>
    <row r="27" spans="1:31" x14ac:dyDescent="0.25">
      <c r="A27" s="54">
        <v>17</v>
      </c>
      <c r="B27" s="55" t="s">
        <v>114</v>
      </c>
      <c r="C27" s="55"/>
      <c r="D27" s="81"/>
      <c r="E27" s="54">
        <v>27</v>
      </c>
      <c r="F27" s="55" t="s">
        <v>114</v>
      </c>
      <c r="G27" s="55"/>
      <c r="H27" s="81"/>
      <c r="I27" s="54">
        <v>37</v>
      </c>
      <c r="J27" s="55" t="s">
        <v>114</v>
      </c>
      <c r="K27" s="70">
        <v>11</v>
      </c>
      <c r="M27" s="54">
        <v>47</v>
      </c>
      <c r="N27" s="55" t="s">
        <v>114</v>
      </c>
      <c r="O27" s="55">
        <v>21</v>
      </c>
      <c r="P27" s="38"/>
      <c r="Q27" s="54">
        <v>57</v>
      </c>
      <c r="R27" s="55" t="s">
        <v>115</v>
      </c>
      <c r="S27" s="55">
        <v>21</v>
      </c>
      <c r="T27" s="38"/>
      <c r="U27" s="54">
        <v>67</v>
      </c>
      <c r="V27" s="55" t="s">
        <v>115</v>
      </c>
      <c r="W27" s="55">
        <v>21</v>
      </c>
      <c r="X27" s="85"/>
      <c r="Y27" s="54">
        <v>77</v>
      </c>
      <c r="Z27" s="55" t="s">
        <v>115</v>
      </c>
      <c r="AA27" s="55">
        <v>58</v>
      </c>
      <c r="AB27" s="81"/>
      <c r="AC27" s="42"/>
      <c r="AD27" s="43" t="s">
        <v>157</v>
      </c>
      <c r="AE27" s="44"/>
    </row>
    <row r="28" spans="1:31" x14ac:dyDescent="0.25">
      <c r="A28" s="54">
        <v>3</v>
      </c>
      <c r="B28" s="69" t="s">
        <v>116</v>
      </c>
      <c r="C28" s="69"/>
      <c r="D28" s="81"/>
      <c r="E28" s="54">
        <v>3</v>
      </c>
      <c r="F28" s="69" t="s">
        <v>116</v>
      </c>
      <c r="G28" s="69"/>
      <c r="H28" s="81"/>
      <c r="I28" s="54">
        <v>3</v>
      </c>
      <c r="J28" s="57" t="s">
        <v>116</v>
      </c>
      <c r="K28" s="57"/>
      <c r="M28" s="56">
        <v>3</v>
      </c>
      <c r="N28" s="57" t="s">
        <v>116</v>
      </c>
      <c r="O28" s="57">
        <v>23</v>
      </c>
      <c r="P28" s="38"/>
      <c r="Q28" s="56">
        <v>4</v>
      </c>
      <c r="R28" s="57" t="s">
        <v>116</v>
      </c>
      <c r="S28" s="57">
        <v>23</v>
      </c>
      <c r="T28" s="38"/>
      <c r="U28" s="56">
        <v>4</v>
      </c>
      <c r="V28" s="57" t="s">
        <v>116</v>
      </c>
      <c r="W28" s="57">
        <v>23</v>
      </c>
      <c r="X28" s="85"/>
      <c r="Y28" s="56">
        <v>4</v>
      </c>
      <c r="Z28" s="57" t="s">
        <v>116</v>
      </c>
      <c r="AA28" s="57"/>
      <c r="AB28" s="81"/>
      <c r="AC28" s="42"/>
      <c r="AD28" s="45" t="s">
        <v>174</v>
      </c>
      <c r="AE28" s="45"/>
    </row>
    <row r="29" spans="1:31" x14ac:dyDescent="0.25">
      <c r="A29" s="56">
        <v>50</v>
      </c>
      <c r="B29" s="56" t="s">
        <v>87</v>
      </c>
      <c r="C29" s="56"/>
      <c r="D29" s="81"/>
      <c r="E29" s="56">
        <v>50</v>
      </c>
      <c r="F29" s="56" t="s">
        <v>88</v>
      </c>
      <c r="G29" s="56"/>
      <c r="H29" s="81"/>
      <c r="I29" s="54">
        <v>50</v>
      </c>
      <c r="J29" s="56" t="s">
        <v>117</v>
      </c>
      <c r="K29" s="71"/>
      <c r="M29" s="54">
        <v>50</v>
      </c>
      <c r="N29" s="56" t="s">
        <v>118</v>
      </c>
      <c r="O29" s="56"/>
      <c r="P29" s="38"/>
      <c r="Q29" s="54">
        <v>67</v>
      </c>
      <c r="R29" s="56" t="s">
        <v>119</v>
      </c>
      <c r="S29" s="56"/>
      <c r="T29" s="38"/>
      <c r="U29" s="54">
        <v>67</v>
      </c>
      <c r="V29" s="56" t="s">
        <v>120</v>
      </c>
      <c r="W29" s="56"/>
      <c r="X29" s="85"/>
      <c r="Y29" s="54">
        <v>67</v>
      </c>
      <c r="Z29" s="56" t="s">
        <v>176</v>
      </c>
      <c r="AA29" s="56"/>
      <c r="AB29" s="81"/>
      <c r="AC29" s="42">
        <v>200</v>
      </c>
      <c r="AD29" s="46"/>
      <c r="AE29" s="47"/>
    </row>
    <row r="30" spans="1:31" x14ac:dyDescent="0.25">
      <c r="A30" s="38"/>
      <c r="B30" s="38"/>
      <c r="C30" s="38"/>
      <c r="T30" s="81"/>
      <c r="AB30" s="81"/>
    </row>
    <row r="31" spans="1:31" x14ac:dyDescent="0.25">
      <c r="I31" s="48">
        <v>38</v>
      </c>
      <c r="J31" s="49" t="s">
        <v>111</v>
      </c>
      <c r="K31" s="49">
        <v>21</v>
      </c>
      <c r="L31" s="38"/>
      <c r="M31" s="48">
        <v>48</v>
      </c>
      <c r="N31" s="49" t="s">
        <v>111</v>
      </c>
      <c r="O31" s="49">
        <v>21</v>
      </c>
      <c r="P31" s="28"/>
      <c r="Q31" s="48">
        <v>58</v>
      </c>
      <c r="R31" s="49" t="s">
        <v>111</v>
      </c>
      <c r="S31" s="50"/>
      <c r="T31" s="82"/>
      <c r="U31" s="48">
        <v>68</v>
      </c>
      <c r="V31" s="49" t="s">
        <v>111</v>
      </c>
      <c r="W31" s="50"/>
      <c r="Y31" s="90">
        <v>78</v>
      </c>
      <c r="Z31" s="91" t="s">
        <v>152</v>
      </c>
      <c r="AA31" s="91"/>
      <c r="AB31" s="81"/>
      <c r="AC31" s="90">
        <v>86</v>
      </c>
      <c r="AD31" s="91" t="s">
        <v>152</v>
      </c>
      <c r="AE31" s="91">
        <v>58</v>
      </c>
    </row>
    <row r="32" spans="1:31" x14ac:dyDescent="0.25">
      <c r="I32" s="48">
        <v>5</v>
      </c>
      <c r="J32" s="51" t="s">
        <v>113</v>
      </c>
      <c r="K32" s="51">
        <v>23</v>
      </c>
      <c r="L32" s="28"/>
      <c r="M32" s="48">
        <v>6</v>
      </c>
      <c r="N32" s="51" t="s">
        <v>113</v>
      </c>
      <c r="O32" s="51">
        <v>23</v>
      </c>
      <c r="P32" s="28"/>
      <c r="Q32" s="48">
        <v>6</v>
      </c>
      <c r="R32" s="51" t="s">
        <v>113</v>
      </c>
      <c r="S32" s="51"/>
      <c r="T32" s="82"/>
      <c r="U32" s="48">
        <v>7</v>
      </c>
      <c r="V32" s="51" t="s">
        <v>113</v>
      </c>
      <c r="W32" s="51"/>
      <c r="Y32" s="92">
        <v>3</v>
      </c>
      <c r="Z32" s="93" t="s">
        <v>153</v>
      </c>
      <c r="AA32" s="93"/>
      <c r="AB32" s="81"/>
      <c r="AC32" s="92">
        <v>3</v>
      </c>
      <c r="AD32" s="93" t="s">
        <v>153</v>
      </c>
      <c r="AE32" s="93"/>
    </row>
    <row r="33" spans="1:31" x14ac:dyDescent="0.25">
      <c r="I33" s="48">
        <v>83</v>
      </c>
      <c r="J33" s="52"/>
      <c r="K33" s="52"/>
      <c r="L33" s="38"/>
      <c r="M33" s="48">
        <v>100</v>
      </c>
      <c r="N33" s="52"/>
      <c r="O33" s="52"/>
      <c r="P33" s="28"/>
      <c r="Q33" s="48">
        <v>100</v>
      </c>
      <c r="R33" s="52"/>
      <c r="S33" s="53"/>
      <c r="T33" s="82"/>
      <c r="U33" s="48">
        <v>117</v>
      </c>
      <c r="V33" s="52"/>
      <c r="W33" s="53"/>
      <c r="Y33" s="90">
        <v>50</v>
      </c>
      <c r="Z33" s="92" t="s">
        <v>154</v>
      </c>
      <c r="AA33" s="92"/>
      <c r="AB33" s="81"/>
      <c r="AC33" s="90">
        <v>50</v>
      </c>
      <c r="AD33" s="92" t="s">
        <v>161</v>
      </c>
      <c r="AE33" s="92"/>
    </row>
    <row r="34" spans="1:31" x14ac:dyDescent="0.25">
      <c r="AB34" s="81"/>
    </row>
    <row r="35" spans="1:31" x14ac:dyDescent="0.25">
      <c r="A35" s="28"/>
      <c r="B35" s="58">
        <f>SUM(A4,A8,A12,A16,A20,A24,A28)</f>
        <v>23</v>
      </c>
      <c r="C35" s="58"/>
      <c r="E35" s="58"/>
      <c r="F35" s="58">
        <f>SUM(E4,E8,E12,E16,E20,E24,E28)</f>
        <v>24</v>
      </c>
      <c r="G35" s="58"/>
      <c r="H35" s="58"/>
      <c r="I35" s="58"/>
      <c r="J35" s="84">
        <f>SUM(I4,I20,I12,I24,I16,I8,I28)</f>
        <v>23</v>
      </c>
      <c r="K35" s="58"/>
      <c r="L35" s="58"/>
      <c r="M35" s="58"/>
      <c r="N35" s="84">
        <f>SUM(M4,M8,M12,M20,M16,M24,M28)</f>
        <v>24</v>
      </c>
      <c r="O35" s="58"/>
      <c r="P35" s="58"/>
      <c r="Q35" s="58"/>
      <c r="R35" s="84">
        <f>SUM(Q4,Q16,Q12,Q24,Q28,Q8,Q20)</f>
        <v>23</v>
      </c>
      <c r="S35" s="58"/>
      <c r="U35" s="58"/>
      <c r="V35" s="84">
        <f>SUM(U4,U8,U20,U12,U16,U28,U24)</f>
        <v>24</v>
      </c>
      <c r="W35" s="58"/>
      <c r="X35" s="58"/>
      <c r="Y35" s="58"/>
      <c r="Z35" s="84">
        <f>SUM(Y4,Y8,Y20,Y12,AC12,Y16,Y28)</f>
        <v>24</v>
      </c>
      <c r="AA35" s="58"/>
      <c r="AB35" s="58"/>
      <c r="AC35" s="58"/>
      <c r="AD35" s="84">
        <f>SUM(Y24,AC16,AC8,AC4,AC20)</f>
        <v>16</v>
      </c>
      <c r="AE35" s="28"/>
    </row>
    <row r="36" spans="1:31" x14ac:dyDescent="0.25">
      <c r="A36" s="38"/>
      <c r="B36" s="59">
        <f>SUM(A5,A9,A13,A17,A21,A25)</f>
        <v>333</v>
      </c>
      <c r="C36" s="59"/>
      <c r="D36" s="59"/>
      <c r="E36" s="59"/>
      <c r="F36" s="59">
        <f t="shared" ref="F36:AD36" si="0">SUM(E5,E9,E13,E17,E21,E25)</f>
        <v>349</v>
      </c>
      <c r="G36" s="59"/>
      <c r="H36" s="59"/>
      <c r="I36" s="59"/>
      <c r="J36" s="59">
        <f t="shared" si="0"/>
        <v>332</v>
      </c>
      <c r="K36" s="59"/>
      <c r="L36" s="59"/>
      <c r="M36" s="59"/>
      <c r="N36" s="59">
        <f t="shared" si="0"/>
        <v>349</v>
      </c>
      <c r="O36" s="59"/>
      <c r="P36" s="59"/>
      <c r="Q36" s="59"/>
      <c r="R36" s="59">
        <f>SUM(Q5,Q9,Q13,Q17,Q21,Q25)</f>
        <v>317</v>
      </c>
      <c r="S36" s="59"/>
      <c r="T36" s="59"/>
      <c r="U36" s="59"/>
      <c r="V36" s="59">
        <f>SUM(U5,U9,U13,U21,U17,U25)</f>
        <v>333</v>
      </c>
      <c r="W36" s="59"/>
      <c r="X36" s="59"/>
      <c r="Y36" s="59"/>
      <c r="Z36" s="59">
        <f t="shared" si="0"/>
        <v>333</v>
      </c>
      <c r="AA36" s="59"/>
      <c r="AB36" s="59"/>
      <c r="AC36" s="59"/>
      <c r="AD36" s="59">
        <f t="shared" si="0"/>
        <v>267</v>
      </c>
      <c r="AE36" s="38"/>
    </row>
    <row r="37" spans="1:31" x14ac:dyDescent="0.25">
      <c r="T37" s="27"/>
      <c r="AB37" s="81"/>
    </row>
    <row r="38" spans="1:31" x14ac:dyDescent="0.25">
      <c r="A38" s="62" t="s">
        <v>123</v>
      </c>
      <c r="B38" s="63" t="s">
        <v>124</v>
      </c>
      <c r="C38" s="63" t="s">
        <v>125</v>
      </c>
      <c r="E38" s="60" t="s">
        <v>121</v>
      </c>
      <c r="F38" s="61" t="s">
        <v>122</v>
      </c>
      <c r="G38" s="28"/>
      <c r="H38" s="28"/>
      <c r="I38" s="38"/>
      <c r="J38" s="103" t="s">
        <v>181</v>
      </c>
      <c r="K38" s="104"/>
      <c r="L38" s="104"/>
      <c r="M38" s="104"/>
      <c r="N38" s="105">
        <f>SUM(B36:AD36)</f>
        <v>2613</v>
      </c>
      <c r="AB38" s="81"/>
    </row>
    <row r="39" spans="1:31" x14ac:dyDescent="0.25">
      <c r="A39" s="62" t="s">
        <v>128</v>
      </c>
      <c r="B39" s="66" t="s">
        <v>103</v>
      </c>
      <c r="C39" s="66"/>
      <c r="E39" s="60" t="s">
        <v>126</v>
      </c>
      <c r="F39" s="61" t="s">
        <v>127</v>
      </c>
      <c r="G39" s="28"/>
      <c r="H39" s="28"/>
      <c r="I39" s="28"/>
      <c r="J39" s="106" t="s">
        <v>183</v>
      </c>
      <c r="K39" s="107"/>
      <c r="L39" s="107">
        <v>400</v>
      </c>
      <c r="M39" s="107"/>
      <c r="N39" s="108">
        <f>SUM(A5,E5,I5,M5,Q5,U5,Y5,Y21,A9,E9,Y9,AC9,U9,I9,M9,Y25,AC17,AC5,AC21,Q9)</f>
        <v>1281</v>
      </c>
      <c r="AB39" s="81"/>
    </row>
    <row r="40" spans="1:31" x14ac:dyDescent="0.25">
      <c r="A40" s="62" t="s">
        <v>131</v>
      </c>
      <c r="B40" s="65" t="s">
        <v>132</v>
      </c>
      <c r="C40" s="65"/>
      <c r="E40" s="60" t="s">
        <v>129</v>
      </c>
      <c r="F40" s="61" t="s">
        <v>130</v>
      </c>
      <c r="G40" s="28"/>
      <c r="H40" s="28"/>
      <c r="I40" s="28"/>
      <c r="J40" s="109" t="s">
        <v>182</v>
      </c>
      <c r="K40" s="110"/>
      <c r="L40" s="110"/>
      <c r="M40" s="110"/>
      <c r="N40" s="111">
        <f>SUM(A13,A17,E13,I13,Y13,AC13,Q13,A21,I17,M13,U13,M17,U17)</f>
        <v>582</v>
      </c>
      <c r="Z40" s="154"/>
      <c r="AB40" s="81"/>
      <c r="AD40" s="145"/>
    </row>
    <row r="41" spans="1:31" x14ac:dyDescent="0.25">
      <c r="E41" s="60" t="s">
        <v>133</v>
      </c>
      <c r="F41" s="61" t="s">
        <v>134</v>
      </c>
      <c r="G41" s="28"/>
      <c r="H41" s="28"/>
      <c r="I41" s="28"/>
      <c r="J41" s="112" t="s">
        <v>184</v>
      </c>
      <c r="K41" s="113"/>
      <c r="L41" s="113"/>
      <c r="M41" s="113"/>
      <c r="N41" s="114">
        <f>SUM(A25,M21,Q21,E25,E17,I25,M25,Q25,Q17,U21,Y17,I21,U25,E21)</f>
        <v>750</v>
      </c>
      <c r="O41" s="38"/>
      <c r="X41" s="27"/>
      <c r="Z41" s="154"/>
      <c r="AB41" s="81"/>
      <c r="AD41" s="145"/>
    </row>
    <row r="42" spans="1:31" x14ac:dyDescent="0.25">
      <c r="J42" s="115" t="s">
        <v>180</v>
      </c>
      <c r="K42" s="116"/>
      <c r="L42" s="116"/>
      <c r="M42" s="116"/>
      <c r="N42" s="117">
        <f>SUM(A29,E29,I29,M29,Q29,U29,Y29)</f>
        <v>401</v>
      </c>
      <c r="O42" s="68"/>
      <c r="X42" s="27"/>
      <c r="Z42" s="154"/>
      <c r="AB42" s="81"/>
      <c r="AD42" s="145"/>
    </row>
    <row r="43" spans="1:31" x14ac:dyDescent="0.25">
      <c r="A43" s="68"/>
      <c r="B43" s="68"/>
      <c r="C43" s="68"/>
      <c r="D43" s="27"/>
      <c r="E43" s="60"/>
      <c r="F43" s="61"/>
      <c r="G43" s="28"/>
      <c r="H43" s="28"/>
      <c r="I43" s="28"/>
      <c r="J43" s="121" t="s">
        <v>178</v>
      </c>
      <c r="K43" s="122"/>
      <c r="L43" s="122"/>
      <c r="M43" s="122"/>
      <c r="N43" s="123">
        <f>AC29</f>
        <v>200</v>
      </c>
      <c r="O43" s="28"/>
      <c r="Z43" s="154"/>
      <c r="AB43" s="81"/>
      <c r="AD43" s="145"/>
    </row>
    <row r="44" spans="1:31" x14ac:dyDescent="0.25">
      <c r="D44" s="27"/>
      <c r="J44" s="124" t="s">
        <v>179</v>
      </c>
      <c r="K44" s="125"/>
      <c r="L44" s="125"/>
      <c r="M44" s="125"/>
      <c r="N44" s="126">
        <f>SUM(I33,M33,Q33,U33)</f>
        <v>400</v>
      </c>
      <c r="O44" s="28"/>
      <c r="P44" s="27"/>
      <c r="Y44" s="27"/>
      <c r="Z44" s="154"/>
      <c r="AA44" s="27"/>
      <c r="AB44" s="82"/>
      <c r="AC44" s="27"/>
      <c r="AD44" s="145"/>
      <c r="AE44" s="27"/>
    </row>
    <row r="45" spans="1:31" x14ac:dyDescent="0.25">
      <c r="J45" s="118" t="s">
        <v>177</v>
      </c>
      <c r="K45" s="119"/>
      <c r="L45" s="119"/>
      <c r="M45" s="119"/>
      <c r="N45" s="120">
        <f>SUM(Y33,AC33)</f>
        <v>100</v>
      </c>
      <c r="O45" s="28"/>
      <c r="P45" s="27"/>
      <c r="Q45" s="38"/>
      <c r="R45" s="38"/>
      <c r="S45" s="38"/>
      <c r="U45" s="38"/>
      <c r="V45" s="94"/>
      <c r="W45" s="38"/>
      <c r="Y45" s="27"/>
      <c r="Z45" s="155"/>
      <c r="AA45" s="27"/>
      <c r="AB45" s="82"/>
      <c r="AC45" s="27"/>
      <c r="AD45" s="152"/>
      <c r="AE45" s="27"/>
    </row>
    <row r="46" spans="1:31" x14ac:dyDescent="0.25">
      <c r="J46" s="67" t="s">
        <v>135</v>
      </c>
      <c r="K46" s="28"/>
      <c r="L46" s="28"/>
      <c r="M46" s="28"/>
      <c r="N46" s="64">
        <f>SUM(N39:N45)</f>
        <v>3714</v>
      </c>
      <c r="U46" s="17"/>
      <c r="V46" s="17"/>
      <c r="W46" s="17"/>
      <c r="AB46" s="81"/>
    </row>
    <row r="47" spans="1:31" x14ac:dyDescent="0.25">
      <c r="T47" s="27"/>
      <c r="V47" s="17"/>
      <c r="W47" s="17"/>
      <c r="AB47" s="81"/>
    </row>
    <row r="48" spans="1:31" x14ac:dyDescent="0.25">
      <c r="A48" s="147" t="s">
        <v>185</v>
      </c>
      <c r="B48" s="18"/>
      <c r="C48" s="18"/>
      <c r="D48" s="88"/>
      <c r="E48" s="18"/>
      <c r="F48" s="18"/>
      <c r="G48" s="18"/>
      <c r="H48" s="18"/>
      <c r="I48" s="18"/>
      <c r="N48" s="153"/>
      <c r="T48" s="27"/>
      <c r="AB48" s="81"/>
    </row>
    <row r="49" spans="1:28" x14ac:dyDescent="0.25">
      <c r="A49" s="147" t="s">
        <v>186</v>
      </c>
      <c r="B49" s="18"/>
      <c r="C49" s="18"/>
      <c r="D49" s="88"/>
      <c r="E49" s="18"/>
      <c r="F49" s="18"/>
      <c r="G49" s="18"/>
      <c r="H49" s="18"/>
      <c r="I49" s="18"/>
      <c r="J49" s="18"/>
      <c r="K49" s="18"/>
      <c r="L49" s="18"/>
      <c r="M49" s="18"/>
      <c r="AB49" s="81"/>
    </row>
    <row r="50" spans="1:28" x14ac:dyDescent="0.25">
      <c r="A50" s="147" t="s">
        <v>231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AB50" s="8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opLeftCell="A100" zoomScale="140" zoomScaleNormal="140" workbookViewId="0">
      <selection activeCell="H14" sqref="H14"/>
    </sheetView>
  </sheetViews>
  <sheetFormatPr defaultRowHeight="15" x14ac:dyDescent="0.25"/>
  <cols>
    <col min="1" max="1" width="9.7109375" customWidth="1"/>
    <col min="2" max="2" width="8.140625" customWidth="1"/>
    <col min="3" max="3" width="44.7109375" customWidth="1"/>
    <col min="4" max="4" width="8.85546875" customWidth="1"/>
    <col min="5" max="5" width="7" customWidth="1"/>
    <col min="6" max="6" width="12.5703125" customWidth="1"/>
  </cols>
  <sheetData>
    <row r="1" spans="1:19" ht="15.75" x14ac:dyDescent="0.25">
      <c r="A1" s="1"/>
      <c r="B1" s="1"/>
      <c r="C1" s="4" t="s">
        <v>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0</v>
      </c>
      <c r="F3" s="6" t="s">
        <v>5</v>
      </c>
      <c r="G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91" t="s">
        <v>19</v>
      </c>
      <c r="B4" s="8"/>
      <c r="C4" s="9" t="s">
        <v>7</v>
      </c>
      <c r="D4" s="10">
        <v>5</v>
      </c>
      <c r="E4" s="10" t="s">
        <v>8</v>
      </c>
      <c r="F4" s="8"/>
      <c r="G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89"/>
      <c r="B5" s="8"/>
      <c r="C5" s="9" t="s">
        <v>9</v>
      </c>
      <c r="D5" s="10">
        <v>2</v>
      </c>
      <c r="E5" s="10" t="s">
        <v>10</v>
      </c>
      <c r="F5" s="8"/>
      <c r="G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89"/>
      <c r="B6" s="8"/>
      <c r="C6" s="11" t="s">
        <v>11</v>
      </c>
      <c r="D6" s="10">
        <v>5</v>
      </c>
      <c r="E6" s="10" t="s">
        <v>8</v>
      </c>
      <c r="F6" s="8"/>
      <c r="G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89"/>
      <c r="B7" s="8"/>
      <c r="C7" s="11" t="s">
        <v>14</v>
      </c>
      <c r="D7" s="10">
        <v>3</v>
      </c>
      <c r="E7" s="10" t="s">
        <v>13</v>
      </c>
      <c r="F7" s="8"/>
      <c r="G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89"/>
      <c r="B8" s="8"/>
      <c r="C8" s="11" t="s">
        <v>15</v>
      </c>
      <c r="D8" s="10">
        <v>3</v>
      </c>
      <c r="E8" s="10" t="s">
        <v>13</v>
      </c>
      <c r="F8" s="8"/>
      <c r="G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89"/>
      <c r="B9" s="8"/>
      <c r="C9" s="11" t="s">
        <v>12</v>
      </c>
      <c r="D9" s="10">
        <v>3</v>
      </c>
      <c r="E9" s="10" t="s">
        <v>13</v>
      </c>
      <c r="F9" s="8"/>
      <c r="G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89"/>
      <c r="B10" s="8"/>
      <c r="C10" s="11" t="s">
        <v>16</v>
      </c>
      <c r="D10" s="10">
        <v>3</v>
      </c>
      <c r="E10" s="10" t="s">
        <v>13</v>
      </c>
      <c r="F10" s="8"/>
      <c r="G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92"/>
      <c r="B11" s="190" t="s">
        <v>17</v>
      </c>
      <c r="C11" s="187"/>
      <c r="D11" s="3">
        <v>24</v>
      </c>
      <c r="E11" s="3" t="s">
        <v>18</v>
      </c>
      <c r="F11" s="8"/>
      <c r="G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 x14ac:dyDescent="0.25">
      <c r="A12" s="1"/>
      <c r="B12" s="1"/>
      <c r="C12" s="7"/>
      <c r="D12" s="2"/>
      <c r="E12" s="2"/>
      <c r="F12" s="168"/>
      <c r="G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91" t="s">
        <v>28</v>
      </c>
      <c r="B13" s="8"/>
      <c r="C13" s="11" t="s">
        <v>20</v>
      </c>
      <c r="D13" s="10">
        <v>5</v>
      </c>
      <c r="E13" s="10" t="s">
        <v>8</v>
      </c>
      <c r="F13" s="8"/>
      <c r="G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89"/>
      <c r="B14" s="8"/>
      <c r="C14" s="11" t="s">
        <v>22</v>
      </c>
      <c r="D14" s="10">
        <v>2</v>
      </c>
      <c r="E14" s="10" t="s">
        <v>10</v>
      </c>
      <c r="F14" s="8"/>
      <c r="G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89"/>
      <c r="B15" s="8"/>
      <c r="C15" s="12" t="s">
        <v>25</v>
      </c>
      <c r="D15" s="10">
        <v>3</v>
      </c>
      <c r="E15" s="10" t="s">
        <v>13</v>
      </c>
      <c r="F15" s="8"/>
      <c r="G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89"/>
      <c r="B16" s="8"/>
      <c r="C16" s="12" t="s">
        <v>212</v>
      </c>
      <c r="D16" s="10">
        <v>3</v>
      </c>
      <c r="E16" s="10" t="s">
        <v>13</v>
      </c>
      <c r="F16" s="8"/>
      <c r="G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89"/>
      <c r="B17" s="8"/>
      <c r="C17" s="11" t="s">
        <v>21</v>
      </c>
      <c r="D17" s="10">
        <v>5</v>
      </c>
      <c r="E17" s="10" t="s">
        <v>8</v>
      </c>
      <c r="F17" s="8"/>
      <c r="G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89"/>
      <c r="B18" s="8"/>
      <c r="C18" s="12" t="s">
        <v>34</v>
      </c>
      <c r="D18" s="10">
        <v>3</v>
      </c>
      <c r="E18" s="10" t="s">
        <v>13</v>
      </c>
      <c r="F18" s="8"/>
      <c r="G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89"/>
      <c r="B19" s="8"/>
      <c r="C19" s="14" t="s">
        <v>27</v>
      </c>
      <c r="D19" s="10">
        <v>3</v>
      </c>
      <c r="E19" s="10" t="s">
        <v>13</v>
      </c>
      <c r="F19" s="8"/>
      <c r="G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92"/>
      <c r="B20" s="190" t="s">
        <v>29</v>
      </c>
      <c r="C20" s="187"/>
      <c r="D20" s="3">
        <v>25</v>
      </c>
      <c r="E20" s="3">
        <v>416</v>
      </c>
      <c r="F20" s="8"/>
      <c r="G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 x14ac:dyDescent="0.25">
      <c r="A21" s="1"/>
      <c r="B21" s="1"/>
      <c r="C21" s="13"/>
      <c r="D21" s="2"/>
      <c r="E21" s="2"/>
      <c r="F21" s="168"/>
      <c r="G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91" t="s">
        <v>30</v>
      </c>
      <c r="B22" s="8"/>
      <c r="C22" s="12" t="s">
        <v>31</v>
      </c>
      <c r="D22" s="10">
        <v>5</v>
      </c>
      <c r="E22" s="10" t="s">
        <v>8</v>
      </c>
      <c r="F22" s="8"/>
      <c r="G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89"/>
      <c r="B23" s="8"/>
      <c r="C23" s="12" t="s">
        <v>45</v>
      </c>
      <c r="D23" s="10">
        <v>5</v>
      </c>
      <c r="E23" s="10" t="s">
        <v>8</v>
      </c>
      <c r="F23" s="8"/>
      <c r="G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89"/>
      <c r="B24" s="8"/>
      <c r="C24" s="12" t="s">
        <v>213</v>
      </c>
      <c r="D24" s="10">
        <v>2</v>
      </c>
      <c r="E24" s="10" t="s">
        <v>10</v>
      </c>
      <c r="F24" s="8"/>
    </row>
    <row r="25" spans="1:19" x14ac:dyDescent="0.25">
      <c r="A25" s="189"/>
      <c r="B25" s="8"/>
      <c r="C25" s="12" t="s">
        <v>32</v>
      </c>
      <c r="D25" s="10">
        <v>2</v>
      </c>
      <c r="E25" s="10" t="s">
        <v>10</v>
      </c>
      <c r="F25" s="8"/>
    </row>
    <row r="26" spans="1:19" x14ac:dyDescent="0.25">
      <c r="A26" s="189"/>
      <c r="B26" s="8"/>
      <c r="C26" s="12" t="s">
        <v>23</v>
      </c>
      <c r="D26" s="10">
        <v>4</v>
      </c>
      <c r="E26" s="10" t="s">
        <v>24</v>
      </c>
      <c r="F26" s="8"/>
    </row>
    <row r="27" spans="1:19" x14ac:dyDescent="0.25">
      <c r="A27" s="189"/>
      <c r="B27" s="8"/>
      <c r="C27" s="12" t="s">
        <v>41</v>
      </c>
      <c r="D27" s="10">
        <v>2</v>
      </c>
      <c r="E27" s="10" t="s">
        <v>10</v>
      </c>
      <c r="F27" s="8"/>
    </row>
    <row r="28" spans="1:19" x14ac:dyDescent="0.25">
      <c r="A28" s="189"/>
      <c r="B28" s="8"/>
      <c r="C28" s="14" t="s">
        <v>35</v>
      </c>
      <c r="D28" s="10">
        <v>3</v>
      </c>
      <c r="E28" s="10" t="s">
        <v>13</v>
      </c>
      <c r="F28" s="8"/>
    </row>
    <row r="29" spans="1:19" x14ac:dyDescent="0.25">
      <c r="A29" s="189"/>
      <c r="B29" s="190" t="s">
        <v>36</v>
      </c>
      <c r="C29" s="187"/>
      <c r="D29" s="3">
        <v>23</v>
      </c>
      <c r="E29" s="3">
        <v>382</v>
      </c>
      <c r="F29" s="8"/>
    </row>
    <row r="30" spans="1:19" x14ac:dyDescent="0.25">
      <c r="A30" s="189"/>
      <c r="B30" s="1"/>
      <c r="C30" s="13"/>
      <c r="D30" s="2"/>
      <c r="E30" s="2"/>
      <c r="F30" s="168"/>
    </row>
    <row r="31" spans="1:19" ht="15" customHeight="1" x14ac:dyDescent="0.25">
      <c r="A31" s="167"/>
      <c r="B31" s="8"/>
      <c r="C31" s="12" t="s">
        <v>39</v>
      </c>
      <c r="D31" s="10">
        <v>5</v>
      </c>
      <c r="E31" s="10" t="s">
        <v>8</v>
      </c>
      <c r="F31" s="8"/>
    </row>
    <row r="32" spans="1:19" x14ac:dyDescent="0.25">
      <c r="A32" s="193" t="s">
        <v>37</v>
      </c>
      <c r="B32" s="168"/>
      <c r="C32" s="12" t="s">
        <v>45</v>
      </c>
      <c r="D32" s="10">
        <v>5</v>
      </c>
      <c r="E32" s="10" t="s">
        <v>8</v>
      </c>
      <c r="F32" s="8"/>
    </row>
    <row r="33" spans="1:6" x14ac:dyDescent="0.25">
      <c r="A33" s="194"/>
      <c r="B33" s="8"/>
      <c r="C33" s="12" t="s">
        <v>214</v>
      </c>
      <c r="D33" s="10">
        <v>3</v>
      </c>
      <c r="E33" s="10" t="s">
        <v>13</v>
      </c>
      <c r="F33" s="8"/>
    </row>
    <row r="34" spans="1:6" x14ac:dyDescent="0.25">
      <c r="A34" s="194"/>
      <c r="B34" s="8"/>
      <c r="C34" s="12" t="s">
        <v>215</v>
      </c>
      <c r="D34" s="10">
        <v>2</v>
      </c>
      <c r="E34" s="10" t="s">
        <v>10</v>
      </c>
      <c r="F34" s="8"/>
    </row>
    <row r="35" spans="1:6" x14ac:dyDescent="0.25">
      <c r="A35" s="194"/>
      <c r="B35" s="8"/>
      <c r="C35" s="12" t="s">
        <v>216</v>
      </c>
      <c r="D35" s="10">
        <v>4</v>
      </c>
      <c r="E35" s="10" t="s">
        <v>24</v>
      </c>
      <c r="F35" s="8"/>
    </row>
    <row r="36" spans="1:6" x14ac:dyDescent="0.25">
      <c r="A36" s="194"/>
      <c r="B36" s="8"/>
      <c r="C36" s="12" t="s">
        <v>48</v>
      </c>
      <c r="D36" s="10">
        <v>2</v>
      </c>
      <c r="E36" s="10" t="s">
        <v>10</v>
      </c>
      <c r="F36" s="8"/>
    </row>
    <row r="37" spans="1:6" x14ac:dyDescent="0.25">
      <c r="A37" s="194"/>
      <c r="B37" s="8"/>
      <c r="C37" s="14" t="s">
        <v>42</v>
      </c>
      <c r="D37" s="10">
        <v>3</v>
      </c>
      <c r="E37" s="10" t="s">
        <v>13</v>
      </c>
      <c r="F37" s="8"/>
    </row>
    <row r="38" spans="1:6" x14ac:dyDescent="0.25">
      <c r="A38" s="194"/>
      <c r="B38" s="190" t="s">
        <v>38</v>
      </c>
      <c r="C38" s="187"/>
      <c r="D38" s="3">
        <v>24</v>
      </c>
      <c r="E38" s="3" t="s">
        <v>18</v>
      </c>
      <c r="F38" s="8"/>
    </row>
    <row r="39" spans="1:6" x14ac:dyDescent="0.25">
      <c r="A39" s="194"/>
      <c r="B39" s="1"/>
      <c r="C39" s="13"/>
      <c r="D39" s="2"/>
      <c r="E39" s="2"/>
      <c r="F39" s="168"/>
    </row>
    <row r="40" spans="1:6" ht="15" customHeight="1" x14ac:dyDescent="0.25">
      <c r="A40" s="191" t="s">
        <v>43</v>
      </c>
      <c r="B40" s="8"/>
      <c r="C40" s="12" t="s">
        <v>217</v>
      </c>
      <c r="D40" s="10">
        <v>4</v>
      </c>
      <c r="E40" s="10" t="s">
        <v>24</v>
      </c>
      <c r="F40" s="8"/>
    </row>
    <row r="41" spans="1:6" x14ac:dyDescent="0.25">
      <c r="A41" s="189"/>
      <c r="B41" s="8"/>
      <c r="C41" s="12" t="s">
        <v>218</v>
      </c>
      <c r="D41" s="10">
        <v>2</v>
      </c>
      <c r="E41" s="10" t="s">
        <v>10</v>
      </c>
      <c r="F41" s="8"/>
    </row>
    <row r="42" spans="1:6" x14ac:dyDescent="0.25">
      <c r="A42" s="189"/>
      <c r="B42" s="8"/>
      <c r="C42" s="12" t="s">
        <v>46</v>
      </c>
      <c r="D42" s="10">
        <v>3</v>
      </c>
      <c r="E42" s="10" t="s">
        <v>13</v>
      </c>
      <c r="F42" s="8"/>
    </row>
    <row r="43" spans="1:6" x14ac:dyDescent="0.25">
      <c r="A43" s="189"/>
      <c r="B43" s="8"/>
      <c r="C43" s="12" t="s">
        <v>26</v>
      </c>
      <c r="D43" s="10">
        <v>4</v>
      </c>
      <c r="E43" s="10" t="s">
        <v>24</v>
      </c>
      <c r="F43" s="8"/>
    </row>
    <row r="44" spans="1:6" x14ac:dyDescent="0.25">
      <c r="A44" s="189"/>
      <c r="B44" s="8"/>
      <c r="C44" s="12" t="s">
        <v>216</v>
      </c>
      <c r="D44" s="10">
        <v>4</v>
      </c>
      <c r="E44" s="10" t="s">
        <v>24</v>
      </c>
      <c r="F44" s="8"/>
    </row>
    <row r="45" spans="1:6" x14ac:dyDescent="0.25">
      <c r="A45" s="189"/>
      <c r="B45" s="8"/>
      <c r="C45" s="12" t="s">
        <v>40</v>
      </c>
      <c r="D45" s="10">
        <v>2</v>
      </c>
      <c r="E45" s="10" t="s">
        <v>10</v>
      </c>
      <c r="F45" s="8"/>
    </row>
    <row r="46" spans="1:6" x14ac:dyDescent="0.25">
      <c r="A46" s="189"/>
      <c r="B46" s="8"/>
      <c r="C46" s="14" t="s">
        <v>49</v>
      </c>
      <c r="D46" s="10">
        <v>4</v>
      </c>
      <c r="E46" s="10" t="s">
        <v>24</v>
      </c>
      <c r="F46" s="8"/>
    </row>
    <row r="47" spans="1:6" x14ac:dyDescent="0.25">
      <c r="A47" s="189"/>
      <c r="B47" s="190" t="s">
        <v>44</v>
      </c>
      <c r="C47" s="187"/>
      <c r="D47" s="3">
        <v>23</v>
      </c>
      <c r="E47" s="3" t="s">
        <v>220</v>
      </c>
      <c r="F47" s="8"/>
    </row>
    <row r="48" spans="1:6" x14ac:dyDescent="0.25">
      <c r="A48" s="171"/>
      <c r="B48" s="1"/>
      <c r="C48" s="1"/>
      <c r="D48" s="1"/>
      <c r="E48" s="1"/>
      <c r="F48" s="168"/>
    </row>
    <row r="49" spans="1:6" x14ac:dyDescent="0.25">
      <c r="A49" s="189" t="s">
        <v>50</v>
      </c>
      <c r="B49" s="8"/>
      <c r="C49" s="8" t="s">
        <v>52</v>
      </c>
      <c r="D49" s="10">
        <v>4</v>
      </c>
      <c r="E49" s="10" t="s">
        <v>24</v>
      </c>
      <c r="F49" s="8"/>
    </row>
    <row r="50" spans="1:6" x14ac:dyDescent="0.25">
      <c r="A50" s="189"/>
      <c r="B50" s="8"/>
      <c r="C50" s="12" t="s">
        <v>54</v>
      </c>
      <c r="D50" s="10">
        <v>5</v>
      </c>
      <c r="E50" s="10" t="s">
        <v>8</v>
      </c>
      <c r="F50" s="8"/>
    </row>
    <row r="51" spans="1:6" x14ac:dyDescent="0.25">
      <c r="A51" s="189"/>
      <c r="B51" s="8"/>
      <c r="C51" s="12" t="s">
        <v>55</v>
      </c>
      <c r="D51" s="10">
        <v>3</v>
      </c>
      <c r="E51" s="10" t="s">
        <v>13</v>
      </c>
      <c r="F51" s="8"/>
    </row>
    <row r="52" spans="1:6" x14ac:dyDescent="0.25">
      <c r="A52" s="189"/>
      <c r="B52" s="8"/>
      <c r="C52" s="8" t="s">
        <v>219</v>
      </c>
      <c r="D52" s="10">
        <v>2</v>
      </c>
      <c r="E52" s="10" t="s">
        <v>10</v>
      </c>
      <c r="F52" s="8"/>
    </row>
    <row r="53" spans="1:6" x14ac:dyDescent="0.25">
      <c r="A53" s="189"/>
      <c r="B53" s="8"/>
      <c r="C53" s="8" t="s">
        <v>56</v>
      </c>
      <c r="D53" s="10">
        <v>3</v>
      </c>
      <c r="E53" s="10" t="s">
        <v>13</v>
      </c>
      <c r="F53" s="8"/>
    </row>
    <row r="54" spans="1:6" x14ac:dyDescent="0.25">
      <c r="A54" s="189"/>
      <c r="B54" s="8"/>
      <c r="C54" s="8" t="s">
        <v>47</v>
      </c>
      <c r="D54" s="10">
        <v>3</v>
      </c>
      <c r="E54" s="10" t="s">
        <v>13</v>
      </c>
      <c r="F54" s="8"/>
    </row>
    <row r="55" spans="1:6" x14ac:dyDescent="0.25">
      <c r="A55" s="189"/>
      <c r="B55" s="8"/>
      <c r="C55" s="14" t="s">
        <v>53</v>
      </c>
      <c r="D55" s="10">
        <v>4</v>
      </c>
      <c r="E55" s="10" t="s">
        <v>24</v>
      </c>
      <c r="F55" s="8"/>
    </row>
    <row r="56" spans="1:6" x14ac:dyDescent="0.25">
      <c r="A56" s="171"/>
      <c r="B56" s="188" t="s">
        <v>51</v>
      </c>
      <c r="C56" s="187"/>
      <c r="D56" s="3">
        <v>24</v>
      </c>
      <c r="E56" s="3" t="s">
        <v>74</v>
      </c>
      <c r="F56" s="8"/>
    </row>
    <row r="57" spans="1:6" x14ac:dyDescent="0.25">
      <c r="A57" s="189" t="s">
        <v>58</v>
      </c>
      <c r="B57" s="1"/>
      <c r="C57" s="1"/>
      <c r="D57" s="1"/>
      <c r="E57" s="1"/>
      <c r="F57" s="168"/>
    </row>
    <row r="58" spans="1:6" x14ac:dyDescent="0.25">
      <c r="A58" s="189"/>
      <c r="B58" s="8"/>
      <c r="C58" s="8" t="s">
        <v>60</v>
      </c>
      <c r="D58" s="10">
        <v>4</v>
      </c>
      <c r="E58" s="10" t="s">
        <v>24</v>
      </c>
      <c r="F58" s="8"/>
    </row>
    <row r="59" spans="1:6" x14ac:dyDescent="0.25">
      <c r="A59" s="189"/>
      <c r="B59" s="8"/>
      <c r="C59" s="12" t="s">
        <v>59</v>
      </c>
      <c r="D59" s="10">
        <v>5</v>
      </c>
      <c r="E59" s="10" t="s">
        <v>8</v>
      </c>
      <c r="F59" s="8"/>
    </row>
    <row r="60" spans="1:6" x14ac:dyDescent="0.25">
      <c r="A60" s="189"/>
      <c r="B60" s="8"/>
      <c r="C60" s="8" t="s">
        <v>221</v>
      </c>
      <c r="D60" s="10">
        <v>3</v>
      </c>
      <c r="E60" s="10" t="s">
        <v>13</v>
      </c>
      <c r="F60" s="8"/>
    </row>
    <row r="61" spans="1:6" x14ac:dyDescent="0.25">
      <c r="A61" s="189"/>
      <c r="B61" s="8"/>
      <c r="C61" s="8" t="s">
        <v>33</v>
      </c>
      <c r="D61" s="10">
        <v>3</v>
      </c>
      <c r="E61" s="10" t="s">
        <v>13</v>
      </c>
      <c r="F61" s="8"/>
    </row>
    <row r="62" spans="1:6" x14ac:dyDescent="0.25">
      <c r="A62" s="189"/>
      <c r="B62" s="8"/>
      <c r="C62" s="8" t="s">
        <v>222</v>
      </c>
      <c r="D62" s="10">
        <v>3</v>
      </c>
      <c r="E62" s="10" t="s">
        <v>13</v>
      </c>
      <c r="F62" s="8"/>
    </row>
    <row r="63" spans="1:6" x14ac:dyDescent="0.25">
      <c r="A63" s="189"/>
      <c r="B63" s="8"/>
      <c r="C63" s="8" t="s">
        <v>63</v>
      </c>
      <c r="D63" s="10">
        <v>2</v>
      </c>
      <c r="E63" s="10" t="s">
        <v>10</v>
      </c>
      <c r="F63" s="8"/>
    </row>
    <row r="64" spans="1:6" x14ac:dyDescent="0.25">
      <c r="A64" s="148"/>
      <c r="B64" s="168"/>
      <c r="C64" s="8" t="s">
        <v>223</v>
      </c>
      <c r="D64" s="10">
        <v>4</v>
      </c>
      <c r="E64" s="10" t="s">
        <v>24</v>
      </c>
      <c r="F64" s="8"/>
    </row>
    <row r="65" spans="1:11" x14ac:dyDescent="0.25">
      <c r="A65" s="148"/>
      <c r="B65" s="168"/>
      <c r="C65" s="180" t="s">
        <v>224</v>
      </c>
      <c r="D65" s="179">
        <v>3</v>
      </c>
      <c r="E65" s="179" t="s">
        <v>13</v>
      </c>
      <c r="F65" s="10"/>
    </row>
    <row r="66" spans="1:11" x14ac:dyDescent="0.25">
      <c r="A66" s="171"/>
      <c r="B66" s="190" t="s">
        <v>57</v>
      </c>
      <c r="C66" s="187"/>
      <c r="D66" s="3">
        <v>22</v>
      </c>
      <c r="E66" s="3" t="s">
        <v>64</v>
      </c>
      <c r="F66" s="8"/>
    </row>
    <row r="67" spans="1:11" x14ac:dyDescent="0.25">
      <c r="A67" s="189" t="s">
        <v>65</v>
      </c>
      <c r="B67" s="1"/>
      <c r="C67" s="1"/>
      <c r="D67" s="1"/>
      <c r="E67" s="1"/>
      <c r="F67" s="168"/>
    </row>
    <row r="68" spans="1:11" x14ac:dyDescent="0.25">
      <c r="A68" s="189"/>
      <c r="B68" s="8"/>
      <c r="C68" s="8" t="s">
        <v>68</v>
      </c>
      <c r="D68" s="10">
        <v>4</v>
      </c>
      <c r="E68" s="10" t="s">
        <v>24</v>
      </c>
      <c r="F68" s="8"/>
      <c r="H68" s="29">
        <v>81</v>
      </c>
      <c r="I68" s="30"/>
      <c r="J68" s="30">
        <v>26</v>
      </c>
    </row>
    <row r="69" spans="1:11" x14ac:dyDescent="0.25">
      <c r="A69" s="189"/>
      <c r="B69" s="8"/>
      <c r="C69" s="8" t="s">
        <v>67</v>
      </c>
      <c r="D69" s="10">
        <v>3</v>
      </c>
      <c r="E69" s="10" t="s">
        <v>13</v>
      </c>
      <c r="F69" s="8"/>
      <c r="H69" s="29">
        <v>4</v>
      </c>
      <c r="I69" s="33" t="s">
        <v>68</v>
      </c>
      <c r="J69" s="33">
        <v>72</v>
      </c>
    </row>
    <row r="70" spans="1:11" x14ac:dyDescent="0.25">
      <c r="A70" s="189"/>
      <c r="B70" s="8"/>
      <c r="C70" s="8" t="s">
        <v>225</v>
      </c>
      <c r="D70" s="10">
        <v>2</v>
      </c>
      <c r="E70" s="10" t="s">
        <v>10</v>
      </c>
      <c r="F70" s="8"/>
      <c r="H70" s="29">
        <v>67</v>
      </c>
      <c r="I70" s="35"/>
      <c r="J70" s="35"/>
    </row>
    <row r="71" spans="1:11" x14ac:dyDescent="0.25">
      <c r="A71" s="189"/>
      <c r="B71" s="8"/>
      <c r="C71" s="8" t="s">
        <v>62</v>
      </c>
      <c r="D71" s="10">
        <v>4</v>
      </c>
      <c r="E71" s="10" t="s">
        <v>24</v>
      </c>
      <c r="F71" s="8"/>
      <c r="H71" s="38"/>
      <c r="I71" s="38"/>
      <c r="J71" s="38"/>
    </row>
    <row r="72" spans="1:11" x14ac:dyDescent="0.25">
      <c r="A72" s="189"/>
      <c r="B72" s="8"/>
      <c r="C72" s="8" t="s">
        <v>61</v>
      </c>
      <c r="D72" s="10">
        <v>3</v>
      </c>
      <c r="E72" s="10" t="s">
        <v>13</v>
      </c>
      <c r="F72" s="8"/>
      <c r="H72" s="38"/>
      <c r="I72" s="38"/>
      <c r="J72" s="38"/>
    </row>
    <row r="73" spans="1:11" x14ac:dyDescent="0.25">
      <c r="A73" s="189"/>
      <c r="B73" s="8"/>
      <c r="C73" s="177" t="s">
        <v>226</v>
      </c>
      <c r="D73" s="178">
        <v>3</v>
      </c>
      <c r="E73" s="179" t="s">
        <v>13</v>
      </c>
      <c r="F73" s="10"/>
      <c r="H73" s="29">
        <v>82</v>
      </c>
      <c r="I73" s="163" t="s">
        <v>82</v>
      </c>
      <c r="J73" s="30">
        <v>72</v>
      </c>
    </row>
    <row r="74" spans="1:11" x14ac:dyDescent="0.25">
      <c r="A74" s="1"/>
      <c r="B74" s="186" t="s">
        <v>66</v>
      </c>
      <c r="C74" s="187"/>
      <c r="D74" s="3">
        <v>16</v>
      </c>
      <c r="E74" s="3" t="s">
        <v>227</v>
      </c>
      <c r="F74" s="8"/>
      <c r="H74" s="38"/>
      <c r="I74" s="38"/>
      <c r="J74" s="38"/>
    </row>
    <row r="75" spans="1:11" x14ac:dyDescent="0.25">
      <c r="A75" s="1"/>
      <c r="B75" s="174"/>
      <c r="C75" s="175"/>
      <c r="D75" s="173"/>
      <c r="E75" s="173"/>
      <c r="F75" s="170"/>
      <c r="H75" s="38"/>
      <c r="I75" s="38"/>
      <c r="J75" s="38"/>
    </row>
    <row r="76" spans="1:11" x14ac:dyDescent="0.25">
      <c r="B76" s="167"/>
      <c r="C76" s="149" t="s">
        <v>229</v>
      </c>
      <c r="D76" s="176"/>
      <c r="E76" s="172" t="s">
        <v>230</v>
      </c>
      <c r="F76" s="168"/>
      <c r="G76" s="1"/>
      <c r="I76" s="72">
        <v>83</v>
      </c>
      <c r="J76" s="74" t="s">
        <v>147</v>
      </c>
      <c r="K76" s="74"/>
    </row>
    <row r="77" spans="1:11" x14ac:dyDescent="0.25">
      <c r="B77" s="169"/>
      <c r="C77" s="150" t="s">
        <v>69</v>
      </c>
      <c r="D77" s="150"/>
      <c r="E77" s="8" t="s">
        <v>74</v>
      </c>
      <c r="F77" s="16"/>
      <c r="G77" s="1"/>
      <c r="I77" s="72">
        <v>2</v>
      </c>
      <c r="J77" s="73" t="s">
        <v>103</v>
      </c>
      <c r="K77" s="73"/>
    </row>
    <row r="78" spans="1:11" x14ac:dyDescent="0.25">
      <c r="B78" s="169"/>
      <c r="C78" s="150" t="s">
        <v>70</v>
      </c>
      <c r="D78" s="151"/>
      <c r="E78" s="8" t="s">
        <v>73</v>
      </c>
      <c r="F78" s="15"/>
      <c r="G78" s="1"/>
      <c r="I78" s="72">
        <v>33</v>
      </c>
      <c r="J78" s="75" t="s">
        <v>95</v>
      </c>
      <c r="K78" s="75"/>
    </row>
    <row r="79" spans="1:11" x14ac:dyDescent="0.25">
      <c r="B79" s="169"/>
      <c r="C79" s="150" t="s">
        <v>71</v>
      </c>
      <c r="D79" s="151"/>
      <c r="E79" s="8" t="s">
        <v>72</v>
      </c>
      <c r="F79" s="15"/>
      <c r="G79" s="1"/>
    </row>
    <row r="80" spans="1:11" x14ac:dyDescent="0.25">
      <c r="B80" s="169"/>
      <c r="C80" s="1"/>
      <c r="D80" s="151"/>
      <c r="E80" s="8"/>
      <c r="F80" s="15"/>
      <c r="G80" s="1"/>
      <c r="I80" s="29">
        <v>84</v>
      </c>
      <c r="J80" s="30" t="s">
        <v>82</v>
      </c>
      <c r="K80" s="30">
        <v>21</v>
      </c>
    </row>
    <row r="81" spans="1:11" x14ac:dyDescent="0.25">
      <c r="B81" s="169"/>
      <c r="C81" s="149" t="s">
        <v>75</v>
      </c>
      <c r="D81" s="1"/>
      <c r="E81" s="1"/>
      <c r="F81" s="1"/>
      <c r="H81" s="29">
        <v>4</v>
      </c>
      <c r="I81" s="33" t="s">
        <v>206</v>
      </c>
      <c r="J81" s="33"/>
    </row>
    <row r="82" spans="1:11" x14ac:dyDescent="0.25">
      <c r="B82" s="171"/>
      <c r="C82" s="149"/>
      <c r="D82" s="150"/>
      <c r="E82" s="8" t="s">
        <v>228</v>
      </c>
      <c r="F82" s="16"/>
      <c r="G82" s="1"/>
      <c r="I82" s="29">
        <v>67</v>
      </c>
      <c r="J82" s="35"/>
      <c r="K82" s="35"/>
    </row>
    <row r="83" spans="1:11" x14ac:dyDescent="0.25">
      <c r="A83" s="1"/>
      <c r="B83" s="1"/>
      <c r="C83" s="1"/>
      <c r="D83" s="1"/>
      <c r="E83" s="1"/>
      <c r="F83" s="1"/>
    </row>
    <row r="84" spans="1:11" x14ac:dyDescent="0.25">
      <c r="A84" s="1"/>
      <c r="B84" s="1"/>
      <c r="C84" s="1"/>
      <c r="D84" s="1"/>
      <c r="E84" s="1"/>
      <c r="F84" s="1"/>
      <c r="H84" s="29">
        <v>85</v>
      </c>
      <c r="I84" s="31" t="s">
        <v>94</v>
      </c>
      <c r="J84" s="30">
        <v>21</v>
      </c>
    </row>
    <row r="85" spans="1:11" x14ac:dyDescent="0.25">
      <c r="A85" s="1"/>
      <c r="B85" s="1"/>
      <c r="C85" s="1"/>
      <c r="D85" s="1"/>
      <c r="E85" s="1"/>
      <c r="F85" s="1"/>
      <c r="H85" s="29">
        <v>3</v>
      </c>
      <c r="I85" s="33" t="s">
        <v>99</v>
      </c>
      <c r="J85" s="33"/>
    </row>
    <row r="86" spans="1:11" x14ac:dyDescent="0.25">
      <c r="A86" s="1"/>
      <c r="B86" s="1"/>
      <c r="C86" s="1"/>
      <c r="D86" s="1"/>
      <c r="E86" s="1"/>
      <c r="F86" s="1"/>
      <c r="H86" s="36">
        <v>50</v>
      </c>
      <c r="I86" s="36"/>
      <c r="J86" s="36"/>
    </row>
    <row r="87" spans="1:11" x14ac:dyDescent="0.25">
      <c r="A87" s="1"/>
      <c r="B87" s="1"/>
      <c r="C87" s="1"/>
      <c r="D87" s="1"/>
      <c r="E87" s="1"/>
      <c r="F87" s="1"/>
    </row>
    <row r="88" spans="1:11" x14ac:dyDescent="0.25">
      <c r="A88" s="1"/>
      <c r="B88" s="1"/>
      <c r="C88" s="1"/>
      <c r="D88" s="1"/>
      <c r="E88" s="1"/>
      <c r="F88" s="1"/>
    </row>
    <row r="89" spans="1:11" x14ac:dyDescent="0.25">
      <c r="A89" s="1"/>
      <c r="B89" s="1"/>
      <c r="C89" s="1"/>
      <c r="D89" s="1"/>
      <c r="E89" s="1"/>
      <c r="F89" s="1"/>
    </row>
    <row r="90" spans="1:11" x14ac:dyDescent="0.25">
      <c r="A90" s="1"/>
      <c r="B90" s="1"/>
      <c r="C90" s="1"/>
      <c r="D90" s="1"/>
      <c r="E90" s="1"/>
      <c r="F90" s="1"/>
    </row>
    <row r="91" spans="1:11" x14ac:dyDescent="0.25">
      <c r="A91" s="1"/>
      <c r="B91" s="1"/>
      <c r="C91" s="1"/>
      <c r="D91" s="1"/>
      <c r="E91" s="1"/>
      <c r="F91" s="1"/>
    </row>
    <row r="92" spans="1:11" x14ac:dyDescent="0.25">
      <c r="A92" s="1"/>
      <c r="B92" s="1"/>
      <c r="C92" s="1"/>
      <c r="D92" s="1"/>
      <c r="E92" s="1"/>
      <c r="F92" s="1"/>
      <c r="H92" s="42"/>
      <c r="I92" s="43" t="s">
        <v>157</v>
      </c>
      <c r="J92" s="44"/>
    </row>
    <row r="93" spans="1:11" x14ac:dyDescent="0.25">
      <c r="A93" s="1"/>
      <c r="B93" s="1"/>
      <c r="C93" s="1"/>
      <c r="D93" s="1"/>
      <c r="E93" s="1"/>
      <c r="F93" s="1"/>
      <c r="H93" s="42"/>
      <c r="I93" s="45" t="s">
        <v>174</v>
      </c>
      <c r="J93" s="45"/>
    </row>
    <row r="94" spans="1:11" x14ac:dyDescent="0.25">
      <c r="A94" s="1"/>
      <c r="B94" s="1"/>
      <c r="C94" s="1"/>
      <c r="D94" s="1"/>
      <c r="E94" s="1"/>
      <c r="F94" s="1"/>
      <c r="H94" s="42">
        <v>200</v>
      </c>
      <c r="I94" s="46"/>
      <c r="J94" s="47"/>
    </row>
    <row r="95" spans="1:11" x14ac:dyDescent="0.25">
      <c r="A95" s="1"/>
      <c r="B95" s="1"/>
      <c r="C95" s="1"/>
      <c r="D95" s="1"/>
      <c r="E95" s="1"/>
      <c r="F95" s="1"/>
    </row>
    <row r="96" spans="1:11" x14ac:dyDescent="0.25">
      <c r="A96" s="1"/>
      <c r="B96" s="1"/>
      <c r="C96" s="1"/>
      <c r="D96" s="1"/>
      <c r="E96" s="1"/>
      <c r="F96" s="1"/>
      <c r="H96" s="90">
        <v>86</v>
      </c>
      <c r="I96" s="91" t="s">
        <v>152</v>
      </c>
      <c r="J96" s="91">
        <v>58</v>
      </c>
    </row>
    <row r="97" spans="1:10" x14ac:dyDescent="0.25">
      <c r="A97" s="1"/>
      <c r="B97" s="1"/>
      <c r="C97" s="1"/>
      <c r="D97" s="1"/>
      <c r="E97" s="1"/>
      <c r="F97" s="1"/>
      <c r="H97" s="92">
        <v>3</v>
      </c>
      <c r="I97" s="93" t="s">
        <v>153</v>
      </c>
      <c r="J97" s="93"/>
    </row>
    <row r="98" spans="1:10" x14ac:dyDescent="0.25">
      <c r="A98" s="1"/>
      <c r="B98" s="1"/>
      <c r="C98" s="1"/>
      <c r="D98" s="1"/>
      <c r="E98" s="1"/>
      <c r="F98" s="1"/>
      <c r="H98" s="90">
        <v>50</v>
      </c>
      <c r="I98" s="92" t="s">
        <v>161</v>
      </c>
      <c r="J98" s="92"/>
    </row>
    <row r="99" spans="1:10" x14ac:dyDescent="0.25">
      <c r="A99" s="1"/>
      <c r="B99" s="1"/>
      <c r="C99" s="1"/>
      <c r="D99" s="1"/>
      <c r="E99" s="1"/>
      <c r="F99" s="1"/>
    </row>
    <row r="100" spans="1:10" x14ac:dyDescent="0.25">
      <c r="A100" s="1"/>
      <c r="B100" s="1"/>
      <c r="C100" s="1"/>
      <c r="D100" s="1"/>
      <c r="E100" s="1"/>
      <c r="F100" s="1"/>
    </row>
    <row r="101" spans="1:10" x14ac:dyDescent="0.25">
      <c r="A101" s="1"/>
      <c r="B101" s="1"/>
      <c r="C101" s="1"/>
      <c r="D101" s="1"/>
      <c r="E101" s="1"/>
      <c r="F101" s="1"/>
    </row>
    <row r="102" spans="1:10" x14ac:dyDescent="0.25">
      <c r="A102" s="1"/>
      <c r="B102" s="1"/>
      <c r="C102" s="1"/>
      <c r="D102" s="1"/>
      <c r="E102" s="1"/>
      <c r="F102" s="1"/>
    </row>
    <row r="103" spans="1:10" x14ac:dyDescent="0.25">
      <c r="A103" s="1"/>
      <c r="B103" s="1"/>
      <c r="C103" s="1"/>
      <c r="D103" s="1"/>
      <c r="E103" s="1"/>
      <c r="F103" s="1"/>
    </row>
    <row r="104" spans="1:10" x14ac:dyDescent="0.25">
      <c r="A104" s="1"/>
      <c r="B104" s="1"/>
      <c r="C104" s="1"/>
      <c r="D104" s="1"/>
      <c r="E104" s="1"/>
      <c r="F104" s="1"/>
    </row>
    <row r="105" spans="1:10" x14ac:dyDescent="0.25">
      <c r="A105" s="1"/>
      <c r="B105" s="1"/>
      <c r="C105" s="1"/>
      <c r="D105" s="1"/>
      <c r="E105" s="1"/>
      <c r="F105" s="1"/>
    </row>
    <row r="106" spans="1:10" x14ac:dyDescent="0.25">
      <c r="A106" s="1"/>
      <c r="B106" s="1"/>
      <c r="C106" s="1"/>
      <c r="D106" s="1"/>
      <c r="E106" s="1"/>
      <c r="F106" s="1"/>
    </row>
    <row r="107" spans="1:10" x14ac:dyDescent="0.25">
      <c r="A107" s="1"/>
      <c r="B107" s="1"/>
      <c r="C107" s="1"/>
      <c r="D107" s="1"/>
      <c r="E107" s="1"/>
      <c r="F107" s="1"/>
    </row>
    <row r="108" spans="1:10" x14ac:dyDescent="0.25">
      <c r="A108" s="1"/>
      <c r="B108" s="1"/>
      <c r="C108" s="1"/>
      <c r="D108" s="1"/>
      <c r="E108" s="1"/>
      <c r="F108" s="1"/>
    </row>
    <row r="109" spans="1:10" x14ac:dyDescent="0.25">
      <c r="A109" s="1"/>
      <c r="B109" s="1"/>
      <c r="C109" s="1"/>
      <c r="D109" s="1"/>
      <c r="E109" s="1"/>
      <c r="F109" s="1"/>
    </row>
    <row r="110" spans="1:10" x14ac:dyDescent="0.25">
      <c r="A110" s="1"/>
      <c r="B110" s="1"/>
      <c r="C110" s="1"/>
      <c r="D110" s="1"/>
      <c r="E110" s="1"/>
      <c r="F110" s="1"/>
    </row>
    <row r="111" spans="1:10" x14ac:dyDescent="0.25">
      <c r="A111" s="1"/>
      <c r="B111" s="1"/>
      <c r="C111" s="1"/>
      <c r="D111" s="1"/>
      <c r="E111" s="1"/>
      <c r="F111" s="1"/>
    </row>
    <row r="112" spans="1:10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B120" s="1"/>
      <c r="C120" s="1"/>
      <c r="D120" s="1"/>
      <c r="E120" s="1"/>
      <c r="F120" s="1"/>
    </row>
  </sheetData>
  <mergeCells count="16">
    <mergeCell ref="A40:A47"/>
    <mergeCell ref="B47:C47"/>
    <mergeCell ref="A4:A11"/>
    <mergeCell ref="A13:A20"/>
    <mergeCell ref="A22:A30"/>
    <mergeCell ref="A32:A39"/>
    <mergeCell ref="B20:C20"/>
    <mergeCell ref="B11:C11"/>
    <mergeCell ref="B29:C29"/>
    <mergeCell ref="B38:C38"/>
    <mergeCell ref="B74:C74"/>
    <mergeCell ref="B56:C56"/>
    <mergeCell ref="A49:A55"/>
    <mergeCell ref="B66:C66"/>
    <mergeCell ref="A57:A63"/>
    <mergeCell ref="A67:A73"/>
  </mergeCells>
  <pageMargins left="0.51181102362204722" right="0.51181102362204722" top="0.59055118110236227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3" workbookViewId="0">
      <selection activeCell="E19" sqref="E19"/>
    </sheetView>
  </sheetViews>
  <sheetFormatPr defaultRowHeight="15" x14ac:dyDescent="0.25"/>
  <cols>
    <col min="5" max="5" width="10.42578125" bestFit="1" customWidth="1"/>
    <col min="11" max="11" width="30.7109375" customWidth="1"/>
  </cols>
  <sheetData>
    <row r="1" spans="1:15" ht="15.75" thickBot="1" x14ac:dyDescent="0.3"/>
    <row r="2" spans="1:15" ht="15.75" thickBot="1" x14ac:dyDescent="0.3">
      <c r="B2" s="137" t="s">
        <v>189</v>
      </c>
      <c r="C2" s="137" t="s">
        <v>190</v>
      </c>
      <c r="D2" s="137" t="s">
        <v>191</v>
      </c>
      <c r="E2" s="137" t="s">
        <v>192</v>
      </c>
      <c r="F2" s="137" t="s">
        <v>193</v>
      </c>
      <c r="G2" s="137" t="s">
        <v>194</v>
      </c>
      <c r="H2" s="137" t="s">
        <v>195</v>
      </c>
      <c r="I2" s="137" t="s">
        <v>196</v>
      </c>
      <c r="K2" s="196" t="s">
        <v>197</v>
      </c>
      <c r="L2" s="197"/>
      <c r="M2" s="198"/>
    </row>
    <row r="3" spans="1:15" ht="15.75" thickBot="1" x14ac:dyDescent="0.3">
      <c r="B3" s="131">
        <v>83</v>
      </c>
      <c r="C3" s="131">
        <v>83</v>
      </c>
      <c r="D3" s="132">
        <v>83</v>
      </c>
      <c r="E3" s="132">
        <v>83</v>
      </c>
      <c r="F3" s="131">
        <v>67</v>
      </c>
      <c r="G3" s="131">
        <v>67</v>
      </c>
      <c r="H3" s="131">
        <v>67</v>
      </c>
      <c r="I3" s="130"/>
      <c r="K3" s="138" t="s">
        <v>198</v>
      </c>
      <c r="L3" s="139" t="s">
        <v>199</v>
      </c>
      <c r="M3" s="139" t="s">
        <v>200</v>
      </c>
    </row>
    <row r="4" spans="1:15" ht="15.75" thickBot="1" x14ac:dyDescent="0.3">
      <c r="B4" s="133">
        <v>33</v>
      </c>
      <c r="C4" s="133">
        <v>33</v>
      </c>
      <c r="D4" s="134">
        <v>67</v>
      </c>
      <c r="E4" s="134">
        <v>67</v>
      </c>
      <c r="F4" s="133">
        <v>50</v>
      </c>
      <c r="G4" s="133">
        <v>50</v>
      </c>
      <c r="H4" s="133">
        <v>33</v>
      </c>
      <c r="I4" s="131">
        <v>50</v>
      </c>
      <c r="K4" s="140" t="s">
        <v>3</v>
      </c>
      <c r="L4" s="141">
        <v>2682</v>
      </c>
      <c r="M4" s="142">
        <v>70.900000000000006</v>
      </c>
      <c r="O4" s="145">
        <f>100*L4/3783</f>
        <v>70.896114195083271</v>
      </c>
    </row>
    <row r="5" spans="1:15" ht="15.75" thickBot="1" x14ac:dyDescent="0.3">
      <c r="B5" s="133">
        <v>50</v>
      </c>
      <c r="C5" s="133">
        <v>83</v>
      </c>
      <c r="D5" s="134">
        <v>33</v>
      </c>
      <c r="E5" s="133">
        <v>33</v>
      </c>
      <c r="F5" s="133">
        <v>50</v>
      </c>
      <c r="G5" s="133">
        <v>33</v>
      </c>
      <c r="H5" s="133">
        <v>50</v>
      </c>
      <c r="I5" s="133">
        <v>67</v>
      </c>
      <c r="K5" s="140" t="s">
        <v>201</v>
      </c>
      <c r="L5" s="141">
        <v>400</v>
      </c>
      <c r="M5" s="142">
        <v>10.6</v>
      </c>
      <c r="O5" s="145">
        <f t="shared" ref="O5:O8" si="0">100*L5/3783</f>
        <v>10.573618821041501</v>
      </c>
    </row>
    <row r="6" spans="1:15" ht="15.75" thickBot="1" x14ac:dyDescent="0.3">
      <c r="B6" s="133">
        <v>50</v>
      </c>
      <c r="C6" s="133">
        <v>67</v>
      </c>
      <c r="D6" s="134">
        <v>33</v>
      </c>
      <c r="E6" s="133">
        <v>50</v>
      </c>
      <c r="F6" s="133">
        <v>50</v>
      </c>
      <c r="G6" s="133">
        <v>83</v>
      </c>
      <c r="H6" s="133">
        <v>67</v>
      </c>
      <c r="I6" s="133">
        <v>67</v>
      </c>
      <c r="K6" s="140" t="s">
        <v>71</v>
      </c>
      <c r="L6" s="141">
        <v>200</v>
      </c>
      <c r="M6" s="142">
        <v>5.3</v>
      </c>
      <c r="O6" s="145">
        <f t="shared" si="0"/>
        <v>5.2868094105207506</v>
      </c>
    </row>
    <row r="7" spans="1:15" ht="15.75" thickBot="1" x14ac:dyDescent="0.3">
      <c r="B7" s="133">
        <v>67</v>
      </c>
      <c r="C7" s="133">
        <v>33</v>
      </c>
      <c r="D7" s="135">
        <v>50</v>
      </c>
      <c r="E7" s="133">
        <v>50</v>
      </c>
      <c r="F7" s="133">
        <v>50</v>
      </c>
      <c r="G7" s="133">
        <v>67</v>
      </c>
      <c r="H7" s="133">
        <v>83</v>
      </c>
      <c r="I7" s="133">
        <v>67</v>
      </c>
      <c r="K7" s="140" t="s">
        <v>204</v>
      </c>
      <c r="L7" s="141">
        <v>401</v>
      </c>
      <c r="M7" s="142">
        <v>10.6</v>
      </c>
      <c r="O7" s="145">
        <f t="shared" si="0"/>
        <v>10.600052868094105</v>
      </c>
    </row>
    <row r="8" spans="1:15" ht="15.75" thickBot="1" x14ac:dyDescent="0.3">
      <c r="B8" s="133">
        <v>50</v>
      </c>
      <c r="C8" s="133">
        <v>50</v>
      </c>
      <c r="D8" s="134">
        <v>67</v>
      </c>
      <c r="E8" s="133">
        <v>50</v>
      </c>
      <c r="F8" s="133">
        <v>50</v>
      </c>
      <c r="G8" s="133">
        <v>33</v>
      </c>
      <c r="H8" s="133">
        <v>33</v>
      </c>
      <c r="I8" s="133">
        <v>67</v>
      </c>
      <c r="K8" s="140" t="s">
        <v>203</v>
      </c>
      <c r="L8" s="141">
        <v>100</v>
      </c>
      <c r="M8" s="142">
        <v>2.6</v>
      </c>
      <c r="O8" s="145">
        <f t="shared" si="0"/>
        <v>2.6434047052603753</v>
      </c>
    </row>
    <row r="9" spans="1:15" ht="15.75" thickBot="1" x14ac:dyDescent="0.3">
      <c r="B9" s="133">
        <v>50</v>
      </c>
      <c r="C9" s="133">
        <v>50</v>
      </c>
      <c r="D9" s="134">
        <v>50</v>
      </c>
      <c r="E9" s="133">
        <v>50</v>
      </c>
      <c r="F9" s="133">
        <v>67</v>
      </c>
      <c r="G9" s="133">
        <v>67</v>
      </c>
      <c r="H9" s="133">
        <v>67</v>
      </c>
      <c r="I9" s="133">
        <v>33</v>
      </c>
      <c r="K9" s="143" t="s">
        <v>202</v>
      </c>
      <c r="L9" s="144">
        <v>3783</v>
      </c>
      <c r="M9" s="144">
        <f>SUM(M4:M8)</f>
        <v>99.999999999999986</v>
      </c>
    </row>
    <row r="10" spans="1:15" x14ac:dyDescent="0.25">
      <c r="H10" s="146">
        <v>50</v>
      </c>
      <c r="I10" s="146">
        <v>50</v>
      </c>
    </row>
    <row r="11" spans="1:15" ht="15.75" thickBot="1" x14ac:dyDescent="0.3">
      <c r="B11" s="136">
        <f t="shared" ref="B11:G11" si="1">SUM(B3:B9)</f>
        <v>383</v>
      </c>
      <c r="C11" s="136">
        <f t="shared" si="1"/>
        <v>399</v>
      </c>
      <c r="D11" s="136">
        <f t="shared" si="1"/>
        <v>383</v>
      </c>
      <c r="E11" s="136">
        <f t="shared" si="1"/>
        <v>383</v>
      </c>
      <c r="F11" s="136">
        <f t="shared" si="1"/>
        <v>384</v>
      </c>
      <c r="G11" s="136">
        <f t="shared" si="1"/>
        <v>400</v>
      </c>
      <c r="H11" s="136">
        <f>SUM(H3:H10)</f>
        <v>450</v>
      </c>
      <c r="I11" s="136">
        <f>SUM(I3:I10)</f>
        <v>401</v>
      </c>
    </row>
    <row r="12" spans="1:15" x14ac:dyDescent="0.25">
      <c r="A12" s="195" t="s">
        <v>187</v>
      </c>
      <c r="B12" s="195"/>
      <c r="C12" s="128">
        <f>SUM(B11:I11)</f>
        <v>3183</v>
      </c>
    </row>
    <row r="13" spans="1:15" x14ac:dyDescent="0.25">
      <c r="A13" s="195" t="s">
        <v>188</v>
      </c>
      <c r="B13" s="195"/>
      <c r="C13" s="128">
        <f>SUM(B9:H9)</f>
        <v>401</v>
      </c>
    </row>
    <row r="14" spans="1:15" x14ac:dyDescent="0.25">
      <c r="B14" t="s">
        <v>205</v>
      </c>
      <c r="C14" s="128">
        <v>100</v>
      </c>
    </row>
    <row r="15" spans="1:15" x14ac:dyDescent="0.25">
      <c r="A15" s="195" t="s">
        <v>3</v>
      </c>
      <c r="B15" s="195"/>
      <c r="C15" s="129">
        <f>C12-C13-C14</f>
        <v>2682</v>
      </c>
      <c r="E15" s="127"/>
    </row>
  </sheetData>
  <mergeCells count="4">
    <mergeCell ref="A12:B12"/>
    <mergeCell ref="A13:B13"/>
    <mergeCell ref="A15:B15"/>
    <mergeCell ref="K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MATRIZ CURRICULAR FINALIZADA</vt:lpstr>
      <vt:lpstr>Fluxograma Novo (por área)</vt:lpstr>
      <vt:lpstr>Matriz Curricular</vt:lpstr>
      <vt:lpstr>CARGA HORÁRIA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IFPB</cp:lastModifiedBy>
  <cp:lastPrinted>2017-04-05T19:12:33Z</cp:lastPrinted>
  <dcterms:created xsi:type="dcterms:W3CDTF">2016-08-03T21:38:28Z</dcterms:created>
  <dcterms:modified xsi:type="dcterms:W3CDTF">2017-07-24T23:31:32Z</dcterms:modified>
</cp:coreProperties>
</file>